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4640" windowHeight="15600" tabRatio="500" firstSheet="8" activeTab="16"/>
  </bookViews>
  <sheets>
    <sheet name="Fig 1A" sheetId="2" r:id="rId1"/>
    <sheet name="Fig 1B" sheetId="3" r:id="rId2"/>
    <sheet name="Fig 1C" sheetId="1" r:id="rId3"/>
    <sheet name="Fig 2A" sheetId="4" r:id="rId4"/>
    <sheet name="Fig 2B" sheetId="5" r:id="rId5"/>
    <sheet name="Fig 2C" sheetId="6" r:id="rId6"/>
    <sheet name="Fig 2D" sheetId="7" r:id="rId7"/>
    <sheet name="Fig 2E" sheetId="8" r:id="rId8"/>
    <sheet name="Fig 2F" sheetId="9" r:id="rId9"/>
    <sheet name="Fig 3A" sheetId="11" r:id="rId10"/>
    <sheet name="Fig 3B" sheetId="10" r:id="rId11"/>
    <sheet name="Fig 3C" sheetId="12" r:id="rId12"/>
    <sheet name="Fig 4A" sheetId="13" r:id="rId13"/>
    <sheet name="Fig 4B" sheetId="14" r:id="rId14"/>
    <sheet name="Fig 4C" sheetId="15" r:id="rId15"/>
    <sheet name="Fig 6A" sheetId="17" r:id="rId16"/>
    <sheet name="Fig 6B" sheetId="16" r:id="rId1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2" i="13" l="1"/>
  <c r="AB12" i="13"/>
  <c r="Y12" i="13"/>
  <c r="AA12" i="13"/>
  <c r="S12" i="13"/>
  <c r="T12" i="13"/>
  <c r="N12" i="13"/>
  <c r="O12" i="13"/>
  <c r="I12" i="13"/>
  <c r="J12" i="13"/>
  <c r="D12" i="13"/>
  <c r="E12" i="13"/>
  <c r="Z11" i="13"/>
  <c r="AB11" i="13"/>
  <c r="Y11" i="13"/>
  <c r="AA11" i="13"/>
  <c r="S11" i="13"/>
  <c r="T11" i="13"/>
  <c r="N11" i="13"/>
  <c r="O11" i="13"/>
  <c r="I11" i="13"/>
  <c r="J11" i="13"/>
  <c r="D11" i="13"/>
  <c r="E11" i="13"/>
  <c r="Z10" i="13"/>
  <c r="AB10" i="13"/>
  <c r="Y10" i="13"/>
  <c r="AA10" i="13"/>
  <c r="S10" i="13"/>
  <c r="T10" i="13"/>
  <c r="N10" i="13"/>
  <c r="O10" i="13"/>
  <c r="I10" i="13"/>
  <c r="J10" i="13"/>
  <c r="D10" i="13"/>
  <c r="E10" i="13"/>
  <c r="AD9" i="13"/>
  <c r="AC9" i="13"/>
  <c r="Z9" i="13"/>
  <c r="AB9" i="13"/>
  <c r="Y9" i="13"/>
  <c r="AA9" i="13"/>
  <c r="S9" i="13"/>
  <c r="T9" i="13"/>
  <c r="U9" i="13"/>
  <c r="N9" i="13"/>
  <c r="O9" i="13"/>
  <c r="P9" i="13"/>
  <c r="K9" i="13"/>
  <c r="I9" i="13"/>
  <c r="J9" i="13"/>
  <c r="D9" i="13"/>
  <c r="E9" i="13"/>
  <c r="F9" i="13"/>
  <c r="Z26" i="13"/>
  <c r="AB26" i="13"/>
  <c r="Y26" i="13"/>
  <c r="AA26" i="13"/>
  <c r="S26" i="13"/>
  <c r="T26" i="13"/>
  <c r="N26" i="13"/>
  <c r="O26" i="13"/>
  <c r="I26" i="13"/>
  <c r="J26" i="13"/>
  <c r="D26" i="13"/>
  <c r="E26" i="13"/>
  <c r="Z25" i="13"/>
  <c r="AB25" i="13"/>
  <c r="Y25" i="13"/>
  <c r="AA25" i="13"/>
  <c r="S25" i="13"/>
  <c r="T25" i="13"/>
  <c r="N25" i="13"/>
  <c r="O25" i="13"/>
  <c r="I25" i="13"/>
  <c r="J25" i="13"/>
  <c r="D25" i="13"/>
  <c r="E25" i="13"/>
  <c r="Y24" i="13"/>
  <c r="AA24" i="13"/>
  <c r="AC24" i="13"/>
  <c r="AD24" i="13"/>
  <c r="Z24" i="13"/>
  <c r="AB24" i="13"/>
  <c r="S24" i="13"/>
  <c r="T24" i="13"/>
  <c r="U24" i="13"/>
  <c r="N24" i="13"/>
  <c r="O24" i="13"/>
  <c r="P24" i="13"/>
  <c r="I24" i="13"/>
  <c r="J24" i="13"/>
  <c r="K24" i="13"/>
  <c r="D24" i="13"/>
  <c r="E24" i="13"/>
  <c r="F24" i="13"/>
  <c r="Y23" i="13"/>
  <c r="AA23" i="13"/>
  <c r="AC23" i="13"/>
  <c r="AD23" i="13"/>
  <c r="Z23" i="13"/>
  <c r="AB23" i="13"/>
  <c r="S23" i="13"/>
  <c r="T23" i="13"/>
  <c r="U23" i="13"/>
  <c r="N23" i="13"/>
  <c r="O23" i="13"/>
  <c r="P23" i="13"/>
  <c r="I23" i="13"/>
  <c r="J23" i="13"/>
  <c r="K23" i="13"/>
  <c r="D23" i="13"/>
  <c r="E23" i="13"/>
  <c r="F23" i="13"/>
  <c r="Y22" i="13"/>
  <c r="AA22" i="13"/>
  <c r="AC22" i="13"/>
  <c r="AD22" i="13"/>
  <c r="Z22" i="13"/>
  <c r="AB22" i="13"/>
  <c r="S22" i="13"/>
  <c r="T22" i="13"/>
  <c r="U22" i="13"/>
  <c r="N22" i="13"/>
  <c r="O22" i="13"/>
  <c r="P22" i="13"/>
  <c r="I22" i="13"/>
  <c r="J22" i="13"/>
  <c r="K22" i="13"/>
  <c r="D22" i="13"/>
  <c r="E22" i="13"/>
  <c r="F22" i="13"/>
  <c r="Y21" i="13"/>
  <c r="AA21" i="13"/>
  <c r="AC21" i="13"/>
  <c r="AD21" i="13"/>
  <c r="Z21" i="13"/>
  <c r="AB21" i="13"/>
  <c r="S21" i="13"/>
  <c r="T21" i="13"/>
  <c r="U21" i="13"/>
  <c r="N21" i="13"/>
  <c r="O21" i="13"/>
  <c r="P21" i="13"/>
  <c r="I21" i="13"/>
  <c r="J21" i="13"/>
  <c r="K21" i="13"/>
  <c r="D21" i="13"/>
  <c r="E21" i="13"/>
  <c r="F21" i="13"/>
  <c r="Y20" i="13"/>
  <c r="AA20" i="13"/>
  <c r="AC20" i="13"/>
  <c r="AD20" i="13"/>
  <c r="Z20" i="13"/>
  <c r="AB20" i="13"/>
  <c r="S20" i="13"/>
  <c r="T20" i="13"/>
  <c r="U20" i="13"/>
  <c r="N20" i="13"/>
  <c r="O20" i="13"/>
  <c r="P20" i="13"/>
  <c r="I20" i="13"/>
  <c r="J20" i="13"/>
  <c r="K20" i="13"/>
  <c r="D20" i="13"/>
  <c r="E20" i="13"/>
  <c r="F20" i="13"/>
  <c r="Z19" i="13"/>
  <c r="AB19" i="13"/>
  <c r="Y19" i="13"/>
  <c r="AA19" i="13"/>
  <c r="S19" i="13"/>
  <c r="T19" i="13"/>
  <c r="N19" i="13"/>
  <c r="O19" i="13"/>
  <c r="I19" i="13"/>
  <c r="J19" i="13"/>
  <c r="D19" i="13"/>
  <c r="E19" i="13"/>
  <c r="Z18" i="13"/>
  <c r="AB18" i="13"/>
  <c r="Y18" i="13"/>
  <c r="AA18" i="13"/>
  <c r="S18" i="13"/>
  <c r="T18" i="13"/>
  <c r="N18" i="13"/>
  <c r="O18" i="13"/>
  <c r="I18" i="13"/>
  <c r="J18" i="13"/>
  <c r="D18" i="13"/>
  <c r="E18" i="13"/>
  <c r="Z16" i="13"/>
  <c r="AB16" i="13"/>
  <c r="AD16" i="13"/>
  <c r="Y16" i="13"/>
  <c r="AA16" i="13"/>
  <c r="AC16" i="13"/>
  <c r="S16" i="13"/>
  <c r="T16" i="13"/>
  <c r="U16" i="13"/>
  <c r="N16" i="13"/>
  <c r="O16" i="13"/>
  <c r="P16" i="13"/>
  <c r="I16" i="13"/>
  <c r="J16" i="13"/>
  <c r="K16" i="13"/>
  <c r="D16" i="13"/>
  <c r="E16" i="13"/>
  <c r="F16" i="13"/>
  <c r="Z15" i="13"/>
  <c r="AB15" i="13"/>
  <c r="AD15" i="13"/>
  <c r="Y15" i="13"/>
  <c r="AA15" i="13"/>
  <c r="AC15" i="13"/>
  <c r="S15" i="13"/>
  <c r="T15" i="13"/>
  <c r="U15" i="13"/>
  <c r="N15" i="13"/>
  <c r="O15" i="13"/>
  <c r="P15" i="13"/>
  <c r="I15" i="13"/>
  <c r="J15" i="13"/>
  <c r="K15" i="13"/>
  <c r="D15" i="13"/>
  <c r="E15" i="13"/>
  <c r="F15" i="13"/>
  <c r="Z14" i="13"/>
  <c r="AB14" i="13"/>
  <c r="AD14" i="13"/>
  <c r="Y14" i="13"/>
  <c r="AA14" i="13"/>
  <c r="AC14" i="13"/>
  <c r="S14" i="13"/>
  <c r="T14" i="13"/>
  <c r="U14" i="13"/>
  <c r="N14" i="13"/>
  <c r="O14" i="13"/>
  <c r="P14" i="13"/>
  <c r="I14" i="13"/>
  <c r="J14" i="13"/>
  <c r="K14" i="13"/>
  <c r="D14" i="13"/>
  <c r="E14" i="13"/>
  <c r="F14" i="13"/>
  <c r="Z37" i="4"/>
  <c r="AB37" i="4"/>
  <c r="AD37" i="4"/>
  <c r="Y37" i="4"/>
  <c r="AA37" i="4"/>
  <c r="AC37" i="4"/>
  <c r="S37" i="4"/>
  <c r="T37" i="4"/>
  <c r="U37" i="4"/>
  <c r="N37" i="4"/>
  <c r="O37" i="4"/>
  <c r="P37" i="4"/>
  <c r="I37" i="4"/>
  <c r="J37" i="4"/>
  <c r="K37" i="4"/>
  <c r="D37" i="4"/>
  <c r="E37" i="4"/>
  <c r="F37" i="4"/>
  <c r="Z36" i="4"/>
  <c r="AB36" i="4"/>
  <c r="AD36" i="4"/>
  <c r="Y36" i="4"/>
  <c r="AA36" i="4"/>
  <c r="AC36" i="4"/>
  <c r="S36" i="4"/>
  <c r="T36" i="4"/>
  <c r="U36" i="4"/>
  <c r="N36" i="4"/>
  <c r="O36" i="4"/>
  <c r="P36" i="4"/>
  <c r="I36" i="4"/>
  <c r="J36" i="4"/>
  <c r="K36" i="4"/>
  <c r="D36" i="4"/>
  <c r="E36" i="4"/>
  <c r="F36" i="4"/>
  <c r="Z35" i="4"/>
  <c r="AB35" i="4"/>
  <c r="AD35" i="4"/>
  <c r="Y35" i="4"/>
  <c r="AA35" i="4"/>
  <c r="AC35" i="4"/>
  <c r="S35" i="4"/>
  <c r="T35" i="4"/>
  <c r="U35" i="4"/>
  <c r="N35" i="4"/>
  <c r="O35" i="4"/>
  <c r="P35" i="4"/>
  <c r="I35" i="4"/>
  <c r="J35" i="4"/>
  <c r="K35" i="4"/>
  <c r="D35" i="4"/>
  <c r="E35" i="4"/>
  <c r="F35" i="4"/>
  <c r="Z34" i="4"/>
  <c r="AB34" i="4"/>
  <c r="AD34" i="4"/>
  <c r="Y34" i="4"/>
  <c r="AA34" i="4"/>
  <c r="AC34" i="4"/>
  <c r="S34" i="4"/>
  <c r="T34" i="4"/>
  <c r="U34" i="4"/>
  <c r="N34" i="4"/>
  <c r="O34" i="4"/>
  <c r="P34" i="4"/>
  <c r="I34" i="4"/>
  <c r="J34" i="4"/>
  <c r="K34" i="4"/>
  <c r="D34" i="4"/>
  <c r="E34" i="4"/>
  <c r="F34" i="4"/>
  <c r="Z33" i="4"/>
  <c r="AB33" i="4"/>
  <c r="AD33" i="4"/>
  <c r="Y33" i="4"/>
  <c r="AA33" i="4"/>
  <c r="AC33" i="4"/>
  <c r="S33" i="4"/>
  <c r="T33" i="4"/>
  <c r="U33" i="4"/>
  <c r="N33" i="4"/>
  <c r="O33" i="4"/>
  <c r="I33" i="4"/>
  <c r="J33" i="4"/>
  <c r="K33" i="4"/>
  <c r="D33" i="4"/>
  <c r="E33" i="4"/>
  <c r="F33" i="4"/>
  <c r="Z32" i="4"/>
  <c r="AB32" i="4"/>
  <c r="Y32" i="4"/>
  <c r="AA32" i="4"/>
  <c r="S32" i="4"/>
  <c r="T32" i="4"/>
  <c r="N32" i="4"/>
  <c r="O32" i="4"/>
  <c r="I32" i="4"/>
  <c r="J32" i="4"/>
  <c r="D32" i="4"/>
  <c r="E32" i="4"/>
  <c r="Z31" i="4"/>
  <c r="AB31" i="4"/>
  <c r="Y31" i="4"/>
  <c r="AA31" i="4"/>
  <c r="S31" i="4"/>
  <c r="T31" i="4"/>
  <c r="N31" i="4"/>
  <c r="O31" i="4"/>
  <c r="I31" i="4"/>
  <c r="J31" i="4"/>
  <c r="D31" i="4"/>
  <c r="E31" i="4"/>
  <c r="Z30" i="4"/>
  <c r="AB30" i="4"/>
  <c r="AD30" i="4"/>
  <c r="Y30" i="4"/>
  <c r="AA30" i="4"/>
  <c r="AC30" i="4"/>
  <c r="S30" i="4"/>
  <c r="T30" i="4"/>
  <c r="U30" i="4"/>
  <c r="N30" i="4"/>
  <c r="O30" i="4"/>
  <c r="P30" i="4"/>
  <c r="I30" i="4"/>
  <c r="J30" i="4"/>
  <c r="K30" i="4"/>
  <c r="D30" i="4"/>
  <c r="E30" i="4"/>
  <c r="F30" i="4"/>
  <c r="Z29" i="4"/>
  <c r="AB29" i="4"/>
  <c r="AD29" i="4"/>
  <c r="Y29" i="4"/>
  <c r="AA29" i="4"/>
  <c r="AC29" i="4"/>
  <c r="S29" i="4"/>
  <c r="T29" i="4"/>
  <c r="U29" i="4"/>
  <c r="N29" i="4"/>
  <c r="O29" i="4"/>
  <c r="P29" i="4"/>
  <c r="I29" i="4"/>
  <c r="J29" i="4"/>
  <c r="K29" i="4"/>
  <c r="D29" i="4"/>
  <c r="E29" i="4"/>
  <c r="F29" i="4"/>
  <c r="Z28" i="4"/>
  <c r="AB28" i="4"/>
  <c r="AD28" i="4"/>
  <c r="Y28" i="4"/>
  <c r="AA28" i="4"/>
  <c r="AC28" i="4"/>
  <c r="S28" i="4"/>
  <c r="T28" i="4"/>
  <c r="U28" i="4"/>
  <c r="N28" i="4"/>
  <c r="O28" i="4"/>
  <c r="P28" i="4"/>
  <c r="I28" i="4"/>
  <c r="J28" i="4"/>
  <c r="K28" i="4"/>
  <c r="D28" i="4"/>
  <c r="E28" i="4"/>
  <c r="F28" i="4"/>
  <c r="Z27" i="4"/>
  <c r="AB27" i="4"/>
  <c r="AD27" i="4"/>
  <c r="Y27" i="4"/>
  <c r="AA27" i="4"/>
  <c r="AC27" i="4"/>
  <c r="S27" i="4"/>
  <c r="T27" i="4"/>
  <c r="U27" i="4"/>
  <c r="N27" i="4"/>
  <c r="O27" i="4"/>
  <c r="P27" i="4"/>
  <c r="I27" i="4"/>
  <c r="J27" i="4"/>
  <c r="K27" i="4"/>
  <c r="D27" i="4"/>
  <c r="E27" i="4"/>
  <c r="F27" i="4"/>
  <c r="Z26" i="4"/>
  <c r="AB26" i="4"/>
  <c r="AD26" i="4"/>
  <c r="Y26" i="4"/>
  <c r="AA26" i="4"/>
  <c r="AC26" i="4"/>
  <c r="S26" i="4"/>
  <c r="T26" i="4"/>
  <c r="U26" i="4"/>
  <c r="N26" i="4"/>
  <c r="O26" i="4"/>
  <c r="P26" i="4"/>
  <c r="I26" i="4"/>
  <c r="J26" i="4"/>
  <c r="D26" i="4"/>
  <c r="E26" i="4"/>
  <c r="F26" i="4"/>
  <c r="Z25" i="4"/>
  <c r="AB25" i="4"/>
  <c r="Y25" i="4"/>
  <c r="AA25" i="4"/>
  <c r="S25" i="4"/>
  <c r="T25" i="4"/>
  <c r="N25" i="4"/>
  <c r="O25" i="4"/>
  <c r="I25" i="4"/>
  <c r="J25" i="4"/>
  <c r="D25" i="4"/>
  <c r="E25" i="4"/>
  <c r="Z24" i="4"/>
  <c r="AB24" i="4"/>
  <c r="Y24" i="4"/>
  <c r="AA24" i="4"/>
  <c r="S24" i="4"/>
  <c r="T24" i="4"/>
  <c r="N24" i="4"/>
  <c r="O24" i="4"/>
  <c r="I24" i="4"/>
  <c r="J24" i="4"/>
  <c r="D24" i="4"/>
  <c r="E24" i="4"/>
  <c r="Z23" i="4"/>
  <c r="AB23" i="4"/>
  <c r="Y23" i="4"/>
  <c r="AA23" i="4"/>
  <c r="S23" i="4"/>
  <c r="T23" i="4"/>
  <c r="N23" i="4"/>
  <c r="O23" i="4"/>
  <c r="I23" i="4"/>
  <c r="J23" i="4"/>
  <c r="D23" i="4"/>
  <c r="E23" i="4"/>
  <c r="Z22" i="4"/>
  <c r="AB22" i="4"/>
  <c r="AD22" i="4"/>
  <c r="Y22" i="4"/>
  <c r="AA22" i="4"/>
  <c r="AC22" i="4"/>
  <c r="S22" i="4"/>
  <c r="T22" i="4"/>
  <c r="U22" i="4"/>
  <c r="N22" i="4"/>
  <c r="O22" i="4"/>
  <c r="P22" i="4"/>
  <c r="I22" i="4"/>
  <c r="J22" i="4"/>
  <c r="K22" i="4"/>
  <c r="D22" i="4"/>
  <c r="E22" i="4"/>
  <c r="F22" i="4"/>
  <c r="Z21" i="4"/>
  <c r="AB21" i="4"/>
  <c r="AD21" i="4"/>
  <c r="Y21" i="4"/>
  <c r="AA21" i="4"/>
  <c r="AC21" i="4"/>
  <c r="S21" i="4"/>
  <c r="T21" i="4"/>
  <c r="U21" i="4"/>
  <c r="N21" i="4"/>
  <c r="O21" i="4"/>
  <c r="P21" i="4"/>
  <c r="I21" i="4"/>
  <c r="J21" i="4"/>
  <c r="K21" i="4"/>
  <c r="D21" i="4"/>
  <c r="E21" i="4"/>
  <c r="F21" i="4"/>
  <c r="Z20" i="4"/>
  <c r="AB20" i="4"/>
  <c r="AD20" i="4"/>
  <c r="Y20" i="4"/>
  <c r="AA20" i="4"/>
  <c r="AC20" i="4"/>
  <c r="S20" i="4"/>
  <c r="T20" i="4"/>
  <c r="U20" i="4"/>
  <c r="N20" i="4"/>
  <c r="O20" i="4"/>
  <c r="P20" i="4"/>
  <c r="I20" i="4"/>
  <c r="J20" i="4"/>
  <c r="K20" i="4"/>
  <c r="D20" i="4"/>
  <c r="E20" i="4"/>
  <c r="F20" i="4"/>
  <c r="Z19" i="4"/>
  <c r="AB19" i="4"/>
  <c r="Y19" i="4"/>
  <c r="AA19" i="4"/>
  <c r="S19" i="4"/>
  <c r="T19" i="4"/>
  <c r="N19" i="4"/>
  <c r="O19" i="4"/>
  <c r="I19" i="4"/>
  <c r="J19" i="4"/>
  <c r="D19" i="4"/>
  <c r="E19" i="4"/>
  <c r="Z18" i="4"/>
  <c r="AB18" i="4"/>
  <c r="Y18" i="4"/>
  <c r="AA18" i="4"/>
  <c r="S18" i="4"/>
  <c r="T18" i="4"/>
  <c r="N18" i="4"/>
  <c r="O18" i="4"/>
  <c r="I18" i="4"/>
  <c r="J18" i="4"/>
  <c r="D18" i="4"/>
  <c r="E18" i="4"/>
  <c r="Z17" i="4"/>
  <c r="AB17" i="4"/>
  <c r="Y17" i="4"/>
  <c r="AA17" i="4"/>
  <c r="S17" i="4"/>
  <c r="T17" i="4"/>
  <c r="N17" i="4"/>
  <c r="O17" i="4"/>
  <c r="I17" i="4"/>
  <c r="J17" i="4"/>
  <c r="D17" i="4"/>
  <c r="E17" i="4"/>
  <c r="Z16" i="4"/>
  <c r="AB16" i="4"/>
  <c r="Y16" i="4"/>
  <c r="AA16" i="4"/>
  <c r="S16" i="4"/>
  <c r="T16" i="4"/>
  <c r="N16" i="4"/>
  <c r="O16" i="4"/>
  <c r="I16" i="4"/>
  <c r="J16" i="4"/>
  <c r="D16" i="4"/>
  <c r="E16" i="4"/>
  <c r="Z15" i="4"/>
  <c r="AB15" i="4"/>
  <c r="Y15" i="4"/>
  <c r="AA15" i="4"/>
  <c r="S15" i="4"/>
  <c r="T15" i="4"/>
  <c r="N15" i="4"/>
  <c r="O15" i="4"/>
  <c r="I15" i="4"/>
  <c r="J15" i="4"/>
  <c r="D15" i="4"/>
  <c r="E15" i="4"/>
  <c r="AD14" i="4"/>
  <c r="AC14" i="4"/>
  <c r="Z14" i="4"/>
  <c r="AB14" i="4"/>
  <c r="Y14" i="4"/>
  <c r="AA14" i="4"/>
  <c r="S14" i="4"/>
  <c r="T14" i="4"/>
  <c r="U14" i="4"/>
  <c r="N14" i="4"/>
  <c r="O14" i="4"/>
  <c r="P14" i="4"/>
  <c r="K14" i="4"/>
  <c r="I14" i="4"/>
  <c r="J14" i="4"/>
  <c r="D14" i="4"/>
  <c r="E14" i="4"/>
  <c r="F14" i="4"/>
  <c r="C18" i="1"/>
  <c r="D78" i="17"/>
  <c r="C78" i="17"/>
  <c r="D77" i="17"/>
  <c r="C77" i="17"/>
  <c r="D76" i="17"/>
  <c r="C76" i="17"/>
  <c r="D75" i="17"/>
  <c r="C75" i="17"/>
  <c r="D74" i="17"/>
  <c r="C74" i="17"/>
  <c r="D73" i="17"/>
  <c r="C73" i="17"/>
  <c r="D72" i="17"/>
  <c r="C72" i="17"/>
  <c r="D71" i="17"/>
  <c r="C71" i="17"/>
  <c r="D70" i="17"/>
  <c r="C70" i="17"/>
  <c r="D69" i="17"/>
  <c r="C69" i="17"/>
  <c r="D68" i="17"/>
  <c r="C68" i="17"/>
  <c r="D67" i="17"/>
  <c r="C67" i="17"/>
  <c r="D66" i="17"/>
  <c r="C66" i="17"/>
  <c r="D65" i="17"/>
  <c r="C65" i="17"/>
  <c r="D64" i="17"/>
  <c r="C64" i="17"/>
  <c r="D63" i="17"/>
  <c r="C63" i="17"/>
  <c r="D62" i="17"/>
  <c r="C62" i="17"/>
  <c r="D61" i="17"/>
  <c r="C61" i="17"/>
  <c r="D60" i="17"/>
  <c r="C60" i="17"/>
  <c r="D59" i="17"/>
  <c r="C59" i="17"/>
  <c r="D58" i="17"/>
  <c r="C58" i="17"/>
  <c r="D57" i="17"/>
  <c r="C57" i="17"/>
  <c r="D56" i="17"/>
  <c r="C56" i="17"/>
  <c r="D55" i="17"/>
  <c r="C55" i="17"/>
  <c r="D54" i="17"/>
  <c r="C54" i="17"/>
  <c r="D53" i="17"/>
  <c r="C53" i="17"/>
  <c r="D52" i="17"/>
  <c r="C52" i="17"/>
  <c r="D51" i="17"/>
  <c r="C51" i="17"/>
  <c r="D50" i="17"/>
  <c r="C50" i="17"/>
  <c r="D49" i="17"/>
  <c r="C49" i="17"/>
  <c r="D48" i="17"/>
  <c r="C48" i="17"/>
  <c r="D47" i="17"/>
  <c r="C47" i="17"/>
  <c r="D46" i="17"/>
  <c r="C46" i="17"/>
  <c r="D45" i="17"/>
  <c r="C45" i="17"/>
  <c r="D44" i="17"/>
  <c r="C44" i="17"/>
  <c r="D43" i="17"/>
  <c r="C43" i="17"/>
  <c r="D42" i="17"/>
  <c r="C42" i="17"/>
  <c r="D41" i="17"/>
  <c r="C41" i="17"/>
  <c r="D40" i="17"/>
  <c r="C40" i="17"/>
  <c r="D39" i="17"/>
  <c r="C39" i="17"/>
  <c r="D38" i="17"/>
  <c r="C38" i="17"/>
  <c r="D37" i="17"/>
  <c r="C37" i="17"/>
  <c r="D36" i="17"/>
  <c r="C36" i="17"/>
  <c r="D35" i="17"/>
  <c r="C35" i="17"/>
  <c r="D34" i="17"/>
  <c r="C34" i="17"/>
  <c r="D33" i="17"/>
  <c r="C33" i="17"/>
  <c r="D32" i="17"/>
  <c r="C32" i="17"/>
  <c r="D31" i="17"/>
  <c r="C31" i="17"/>
  <c r="D30" i="17"/>
  <c r="C30" i="17"/>
  <c r="D29" i="17"/>
  <c r="C29" i="17"/>
  <c r="D28" i="17"/>
  <c r="C28" i="17"/>
  <c r="D27" i="17"/>
  <c r="C27" i="17"/>
  <c r="D26" i="17"/>
  <c r="C26" i="17"/>
  <c r="D25" i="17"/>
  <c r="C25" i="17"/>
  <c r="D24" i="17"/>
  <c r="C24" i="17"/>
  <c r="D23" i="17"/>
  <c r="C23" i="17"/>
  <c r="D22" i="17"/>
  <c r="C22" i="17"/>
  <c r="D21" i="17"/>
  <c r="C21" i="17"/>
  <c r="D20" i="17"/>
  <c r="C20" i="17"/>
  <c r="D19" i="17"/>
  <c r="C19" i="17"/>
  <c r="D18" i="17"/>
  <c r="C18" i="17"/>
  <c r="D17" i="17"/>
  <c r="C17" i="17"/>
  <c r="D16" i="17"/>
  <c r="C16" i="17"/>
  <c r="D15" i="17"/>
  <c r="C15" i="17"/>
  <c r="D14" i="17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  <c r="D5" i="17"/>
  <c r="C5" i="17"/>
  <c r="D4" i="17"/>
  <c r="C4" i="17"/>
  <c r="D3" i="17"/>
  <c r="C3" i="17"/>
  <c r="D2" i="17"/>
  <c r="C2" i="17"/>
</calcChain>
</file>

<file path=xl/sharedStrings.xml><?xml version="1.0" encoding="utf-8"?>
<sst xmlns="http://schemas.openxmlformats.org/spreadsheetml/2006/main" count="509" uniqueCount="312">
  <si>
    <t>KD</t>
    <phoneticPr fontId="1" type="noConversion"/>
  </si>
  <si>
    <t>Control</t>
  </si>
  <si>
    <t>KD</t>
  </si>
  <si>
    <t>10uM EX</t>
  </si>
  <si>
    <t>200uM EX</t>
  </si>
  <si>
    <t>SD_control</t>
  </si>
  <si>
    <t>SD_KD</t>
  </si>
  <si>
    <t>SD_10</t>
  </si>
  <si>
    <t>SD_200</t>
  </si>
  <si>
    <t>SEM_KD</t>
    <phoneticPr fontId="1" type="noConversion"/>
  </si>
  <si>
    <t>%</t>
  </si>
  <si>
    <t>AC(8:0)</t>
  </si>
  <si>
    <t>AC(10:0)</t>
  </si>
  <si>
    <t>AC(12:0)</t>
  </si>
  <si>
    <t>AC(14:0)</t>
  </si>
  <si>
    <t>AC(16:0)</t>
  </si>
  <si>
    <t>AC(18:0)</t>
  </si>
  <si>
    <t>AC(18:1)</t>
  </si>
  <si>
    <t>SEM_control</t>
  </si>
  <si>
    <t>SEM_KD</t>
  </si>
  <si>
    <t>SEM_10uM</t>
  </si>
  <si>
    <t>SEM_200uM</t>
  </si>
  <si>
    <t>p value (10 vs 200)</t>
    <phoneticPr fontId="1" type="noConversion"/>
  </si>
  <si>
    <t>time</t>
    <phoneticPr fontId="1" type="noConversion"/>
  </si>
  <si>
    <t>unit: million cells per well</t>
    <phoneticPr fontId="1" type="noConversion"/>
  </si>
  <si>
    <t>10uM</t>
  </si>
  <si>
    <t>SEM_ctrl</t>
  </si>
  <si>
    <t>SEM_10</t>
  </si>
  <si>
    <t>SEM_200</t>
  </si>
  <si>
    <t>Isotopologue</t>
    <phoneticPr fontId="1" type="noConversion"/>
  </si>
  <si>
    <t>Glucose uptake</t>
  </si>
  <si>
    <t>Lactate excretion</t>
  </si>
  <si>
    <t>Glutamine uptake</t>
  </si>
  <si>
    <t>Glutamate excretion</t>
  </si>
  <si>
    <t>PA uptake</t>
  </si>
  <si>
    <t>OA uptake</t>
  </si>
  <si>
    <t>control</t>
  </si>
  <si>
    <t>10μM EX</t>
  </si>
  <si>
    <t>200μM EX</t>
  </si>
  <si>
    <t>p value</t>
  </si>
  <si>
    <t>OCR</t>
    <phoneticPr fontId="1" type="noConversion"/>
  </si>
  <si>
    <t>Basal Respiration</t>
  </si>
  <si>
    <t>Proton Leak</t>
  </si>
  <si>
    <t>Maximal Respiration</t>
  </si>
  <si>
    <t>Spare Respiratory Capacity</t>
  </si>
  <si>
    <t>Non Mitochondrial Oxygen Consumption</t>
  </si>
  <si>
    <t>ATP Production</t>
  </si>
  <si>
    <t>p_10</t>
  </si>
  <si>
    <t>p_200</t>
  </si>
  <si>
    <t>Coupling Efficiency</t>
  </si>
  <si>
    <t>OCR</t>
    <phoneticPr fontId="1" type="noConversion"/>
  </si>
  <si>
    <t>ctrol_SE</t>
  </si>
  <si>
    <t>EX_SE</t>
  </si>
  <si>
    <t>p value</t>
    <phoneticPr fontId="1" type="noConversion"/>
  </si>
  <si>
    <t>Citrate</t>
  </si>
  <si>
    <t>EX</t>
  </si>
  <si>
    <t>SEM_EX</t>
  </si>
  <si>
    <t>WT</t>
  </si>
  <si>
    <t>SEM_WT</t>
  </si>
  <si>
    <t>p_WT 200</t>
  </si>
  <si>
    <t>scrambled</t>
    <phoneticPr fontId="1" type="noConversion"/>
  </si>
  <si>
    <t>SD_scrambled</t>
    <phoneticPr fontId="1" type="noConversion"/>
  </si>
  <si>
    <t>scrambled</t>
    <phoneticPr fontId="1" type="noConversion"/>
  </si>
  <si>
    <t>SEM_scrambled</t>
    <phoneticPr fontId="1" type="noConversion"/>
  </si>
  <si>
    <t>acetate (mM)</t>
    <phoneticPr fontId="1" type="noConversion"/>
  </si>
  <si>
    <t>time (hr)</t>
    <phoneticPr fontId="1" type="noConversion"/>
  </si>
  <si>
    <t>unit: million cells per well</t>
    <phoneticPr fontId="1" type="noConversion"/>
  </si>
  <si>
    <t>OCR unit: pmol/min/10000 cells</t>
    <phoneticPr fontId="1" type="noConversion"/>
  </si>
  <si>
    <t>scrambled</t>
    <phoneticPr fontId="1" type="noConversion"/>
  </si>
  <si>
    <t>SEM_scrambled</t>
    <phoneticPr fontId="1" type="noConversion"/>
  </si>
  <si>
    <t>Time (min)</t>
    <phoneticPr fontId="1" type="noConversion"/>
  </si>
  <si>
    <t>log2 fold change</t>
    <phoneticPr fontId="1" type="noConversion"/>
  </si>
  <si>
    <t>PE(16:0/16:0)</t>
  </si>
  <si>
    <t>PE(16:0/18:1)</t>
  </si>
  <si>
    <t>PS(16:0/18:1)</t>
  </si>
  <si>
    <t>PC(16:0/16:0)</t>
  </si>
  <si>
    <t>PC(16:0/18:1)</t>
  </si>
  <si>
    <t>PC(16:0/18:0)</t>
  </si>
  <si>
    <t>SM(16:0/16:0)</t>
  </si>
  <si>
    <t>SM(16:0/18:1)</t>
  </si>
  <si>
    <t>SM(16:0/18:0)</t>
  </si>
  <si>
    <t>Cer(16:0/16:0)</t>
  </si>
  <si>
    <t>Cer(16:0/18:1)</t>
  </si>
  <si>
    <t>Cer(16:0/18:0)</t>
  </si>
  <si>
    <t xml:space="preserve">CL(16:0/18:1/18:1/18:2) </t>
  </si>
  <si>
    <t>CL(16:0/18:1/18:1/18:1)</t>
  </si>
  <si>
    <t>CL(18:1/18:1/18:1/18:1)</t>
  </si>
  <si>
    <t>PG(16:0/16:0)</t>
  </si>
  <si>
    <t>PG(16:0/18:1)</t>
  </si>
  <si>
    <t>TG(16:0/16:0/16:0)</t>
  </si>
  <si>
    <t>TG(16:0/16:0/18:0)</t>
  </si>
  <si>
    <t>DG(16:0/16:0)</t>
  </si>
  <si>
    <t>DG(16:0/18:1)</t>
  </si>
  <si>
    <t>LPC(16:0)</t>
  </si>
  <si>
    <t>LPC(18:1)</t>
  </si>
  <si>
    <t>LPC(18:0)</t>
  </si>
  <si>
    <t>LPE(16:0)</t>
  </si>
  <si>
    <t>LPE(18:1)</t>
  </si>
  <si>
    <t>LPE(18:0)</t>
  </si>
  <si>
    <t>Gal/GlcCer(d18:1/16:0)</t>
  </si>
  <si>
    <t>Gal/GlcCer(d18:1/18:0)</t>
  </si>
  <si>
    <t>LacCer(d18:1/16:0)</t>
  </si>
  <si>
    <t>scrambled</t>
    <phoneticPr fontId="1" type="noConversion"/>
  </si>
  <si>
    <t>log(scrambled)</t>
    <phoneticPr fontId="1" type="noConversion"/>
  </si>
  <si>
    <t>log(KD)</t>
    <phoneticPr fontId="1" type="noConversion"/>
  </si>
  <si>
    <t>OCR %</t>
    <phoneticPr fontId="1" type="noConversion"/>
  </si>
  <si>
    <t>200uM</t>
  </si>
  <si>
    <t>ctrl</t>
  </si>
  <si>
    <t>peak area</t>
    <phoneticPr fontId="1" type="noConversion"/>
  </si>
  <si>
    <t>NA</t>
    <phoneticPr fontId="1" type="noConversion"/>
  </si>
  <si>
    <t>ctrl_1</t>
  </si>
  <si>
    <t>ctrl_2</t>
  </si>
  <si>
    <t>ctrl_3</t>
  </si>
  <si>
    <t>10_1</t>
  </si>
  <si>
    <t>10_2</t>
  </si>
  <si>
    <t>10_3</t>
  </si>
  <si>
    <t>200_1</t>
  </si>
  <si>
    <t>200_2</t>
  </si>
  <si>
    <t>200_3</t>
  </si>
  <si>
    <t>%</t>
    <phoneticPr fontId="1" type="noConversion"/>
  </si>
  <si>
    <t>11/13/16 12pm</t>
    <phoneticPr fontId="1" type="noConversion"/>
  </si>
  <si>
    <t>cells/well</t>
    <phoneticPr fontId="1" type="noConversion"/>
  </si>
  <si>
    <t>average</t>
    <phoneticPr fontId="1" type="noConversion"/>
  </si>
  <si>
    <t>11/14/16 11am</t>
    <phoneticPr fontId="1" type="noConversion"/>
  </si>
  <si>
    <t>cell/ml</t>
    <phoneticPr fontId="1" type="noConversion"/>
  </si>
  <si>
    <t>23h</t>
    <phoneticPr fontId="1" type="noConversion"/>
  </si>
  <si>
    <t>control1</t>
    <phoneticPr fontId="1" type="noConversion"/>
  </si>
  <si>
    <t>control2</t>
    <phoneticPr fontId="1" type="noConversion"/>
  </si>
  <si>
    <t>10uM EX</t>
    <phoneticPr fontId="1" type="noConversion"/>
  </si>
  <si>
    <t>200uM EX</t>
    <phoneticPr fontId="1" type="noConversion"/>
  </si>
  <si>
    <t>11/15/16 11:15am</t>
    <phoneticPr fontId="1" type="noConversion"/>
  </si>
  <si>
    <t>control</t>
    <phoneticPr fontId="1" type="noConversion"/>
  </si>
  <si>
    <t>KD</t>
    <phoneticPr fontId="1" type="noConversion"/>
  </si>
  <si>
    <t>10uM EX</t>
    <phoneticPr fontId="1" type="noConversion"/>
  </si>
  <si>
    <t>200uM EX</t>
    <phoneticPr fontId="1" type="noConversion"/>
  </si>
  <si>
    <t>11/16/16 11:30am</t>
    <phoneticPr fontId="1" type="noConversion"/>
  </si>
  <si>
    <t>10uM</t>
    <phoneticPr fontId="1" type="noConversion"/>
  </si>
  <si>
    <t>200uM</t>
    <phoneticPr fontId="1" type="noConversion"/>
  </si>
  <si>
    <t>11/17/16 11:00am</t>
    <phoneticPr fontId="1" type="noConversion"/>
  </si>
  <si>
    <t>10uM</t>
    <phoneticPr fontId="1" type="noConversion"/>
  </si>
  <si>
    <t>200uM</t>
    <phoneticPr fontId="1" type="noConversion"/>
  </si>
  <si>
    <t>counting in 0.4mL</t>
    <phoneticPr fontId="1" type="noConversion"/>
  </si>
  <si>
    <t>media</t>
    <phoneticPr fontId="1" type="noConversion"/>
  </si>
  <si>
    <t>Glucose</t>
    <phoneticPr fontId="1" type="noConversion"/>
  </si>
  <si>
    <t>Glc_IS</t>
    <phoneticPr fontId="1" type="noConversion"/>
  </si>
  <si>
    <t>Glucose (umol per well)</t>
    <phoneticPr fontId="1" type="noConversion"/>
  </si>
  <si>
    <t>Glc uptake rate</t>
    <phoneticPr fontId="1" type="noConversion"/>
  </si>
  <si>
    <t>Glutamine</t>
    <phoneticPr fontId="1" type="noConversion"/>
  </si>
  <si>
    <t>Gln_IS</t>
    <phoneticPr fontId="1" type="noConversion"/>
  </si>
  <si>
    <t>Glutamine (umol)</t>
    <phoneticPr fontId="1" type="noConversion"/>
  </si>
  <si>
    <t>Glutamate</t>
    <phoneticPr fontId="1" type="noConversion"/>
  </si>
  <si>
    <t>Glu_IS</t>
    <phoneticPr fontId="1" type="noConversion"/>
  </si>
  <si>
    <t>Lactate</t>
    <phoneticPr fontId="1" type="noConversion"/>
  </si>
  <si>
    <t>lac_IS</t>
    <phoneticPr fontId="1" type="noConversion"/>
  </si>
  <si>
    <t>Lactate (umol per well)</t>
    <phoneticPr fontId="1" type="noConversion"/>
  </si>
  <si>
    <t>PA</t>
    <phoneticPr fontId="1" type="noConversion"/>
  </si>
  <si>
    <t>IS</t>
    <phoneticPr fontId="1" type="noConversion"/>
  </si>
  <si>
    <t>OA</t>
    <phoneticPr fontId="1" type="noConversion"/>
  </si>
  <si>
    <t>PA(nmol per well)</t>
    <phoneticPr fontId="1" type="noConversion"/>
  </si>
  <si>
    <t>OA (nmol per well)</t>
    <phoneticPr fontId="1" type="noConversion"/>
  </si>
  <si>
    <t>ctrl</t>
    <phoneticPr fontId="1" type="noConversion"/>
  </si>
  <si>
    <t>ctrl1</t>
    <phoneticPr fontId="1" type="noConversion"/>
  </si>
  <si>
    <t>ctrl2</t>
  </si>
  <si>
    <t>ctrl3</t>
  </si>
  <si>
    <t>ctrl4</t>
  </si>
  <si>
    <t>ctrl5</t>
  </si>
  <si>
    <t>10uM 1</t>
    <phoneticPr fontId="1" type="noConversion"/>
  </si>
  <si>
    <t>10uM 2</t>
  </si>
  <si>
    <t>10uM 3</t>
  </si>
  <si>
    <t>10uM 4</t>
  </si>
  <si>
    <t>10uM 5</t>
  </si>
  <si>
    <t>200uM 1</t>
    <phoneticPr fontId="1" type="noConversion"/>
  </si>
  <si>
    <t>200uM 2</t>
  </si>
  <si>
    <t>200uM 3</t>
  </si>
  <si>
    <t>200uM 4</t>
  </si>
  <si>
    <t>200uM 5</t>
  </si>
  <si>
    <t>outliner</t>
    <phoneticPr fontId="1" type="noConversion"/>
  </si>
  <si>
    <t>ctrl1</t>
  </si>
  <si>
    <t>10uM_1</t>
  </si>
  <si>
    <t>10uM_2</t>
  </si>
  <si>
    <t>10uM_3</t>
  </si>
  <si>
    <t>10uM_4</t>
  </si>
  <si>
    <t>200uM_1</t>
  </si>
  <si>
    <t>200uM_2</t>
  </si>
  <si>
    <t>200uM_3</t>
  </si>
  <si>
    <t>200_4</t>
  </si>
  <si>
    <t>Basal</t>
  </si>
  <si>
    <t>Coupling Efficiency (%)</t>
  </si>
  <si>
    <t>Rotenone</t>
  </si>
  <si>
    <t>Succinate</t>
  </si>
  <si>
    <t>Antimycin A</t>
  </si>
  <si>
    <t>replicate</t>
    <phoneticPr fontId="1" type="noConversion"/>
  </si>
  <si>
    <t>EX 2</t>
  </si>
  <si>
    <t>EX 3</t>
  </si>
  <si>
    <t>water 2</t>
  </si>
  <si>
    <t>water 3</t>
  </si>
  <si>
    <t>EX 1</t>
  </si>
  <si>
    <t>water 1</t>
  </si>
  <si>
    <t>WT</t>
    <phoneticPr fontId="1" type="noConversion"/>
  </si>
  <si>
    <t>isotopologue</t>
    <phoneticPr fontId="1" type="noConversion"/>
  </si>
  <si>
    <t>isotopologue</t>
    <phoneticPr fontId="1" type="noConversion"/>
  </si>
  <si>
    <t>KD_1</t>
  </si>
  <si>
    <t>KD_2</t>
  </si>
  <si>
    <t>KD_3</t>
  </si>
  <si>
    <t>11/13/16 12pm</t>
  </si>
  <si>
    <t>cells/well</t>
  </si>
  <si>
    <t>average</t>
  </si>
  <si>
    <t>KD1</t>
    <phoneticPr fontId="1" type="noConversion"/>
  </si>
  <si>
    <t>11/14/16 11am</t>
  </si>
  <si>
    <t>cell/ml</t>
  </si>
  <si>
    <t>23h</t>
  </si>
  <si>
    <t>control1</t>
  </si>
  <si>
    <t>control2</t>
  </si>
  <si>
    <t>KD1</t>
  </si>
  <si>
    <t>KD2</t>
  </si>
  <si>
    <t>11/15/16 11:15am</t>
  </si>
  <si>
    <t>11/16/16 11:30am</t>
  </si>
  <si>
    <t>11/17/16 11:00am</t>
  </si>
  <si>
    <t>[acetate](mM)</t>
  </si>
  <si>
    <t>outliner</t>
    <phoneticPr fontId="1" type="noConversion"/>
  </si>
  <si>
    <t>condition</t>
    <phoneticPr fontId="1" type="noConversion"/>
  </si>
  <si>
    <t>control</t>
    <phoneticPr fontId="1" type="noConversion"/>
  </si>
  <si>
    <t>KD</t>
    <phoneticPr fontId="1" type="noConversion"/>
  </si>
  <si>
    <t>KD3</t>
  </si>
  <si>
    <t>KD4</t>
  </si>
  <si>
    <t>KD5</t>
  </si>
  <si>
    <t>Glucose</t>
    <phoneticPr fontId="1" type="noConversion"/>
  </si>
  <si>
    <t>Glc_IS</t>
    <phoneticPr fontId="1" type="noConversion"/>
  </si>
  <si>
    <t>Glucose (umol per well)</t>
    <phoneticPr fontId="1" type="noConversion"/>
  </si>
  <si>
    <t>Glc uptake rate</t>
    <phoneticPr fontId="1" type="noConversion"/>
  </si>
  <si>
    <t>Glutamine</t>
    <phoneticPr fontId="1" type="noConversion"/>
  </si>
  <si>
    <t>Gln_IS</t>
    <phoneticPr fontId="1" type="noConversion"/>
  </si>
  <si>
    <t>Glutamate</t>
    <phoneticPr fontId="1" type="noConversion"/>
  </si>
  <si>
    <t>Glu_IS</t>
    <phoneticPr fontId="1" type="noConversion"/>
  </si>
  <si>
    <t>Lactate</t>
    <phoneticPr fontId="1" type="noConversion"/>
  </si>
  <si>
    <t>lac_IS</t>
    <phoneticPr fontId="1" type="noConversion"/>
  </si>
  <si>
    <t>Lactate (umol per well)</t>
    <phoneticPr fontId="1" type="noConversion"/>
  </si>
  <si>
    <t>IS</t>
    <phoneticPr fontId="1" type="noConversion"/>
  </si>
  <si>
    <t>OA</t>
    <phoneticPr fontId="1" type="noConversion"/>
  </si>
  <si>
    <t>PA(nmol per well)</t>
    <phoneticPr fontId="1" type="noConversion"/>
  </si>
  <si>
    <t>OA (nmol per well)</t>
    <phoneticPr fontId="1" type="noConversion"/>
  </si>
  <si>
    <t>PA</t>
    <phoneticPr fontId="1" type="noConversion"/>
  </si>
  <si>
    <t>Glutamine (umol)</t>
    <phoneticPr fontId="1" type="noConversion"/>
  </si>
  <si>
    <t>spent media</t>
    <phoneticPr fontId="1" type="noConversion"/>
  </si>
  <si>
    <t>ctrl1</t>
    <phoneticPr fontId="1" type="noConversion"/>
  </si>
  <si>
    <t>ctrl2</t>
    <phoneticPr fontId="1" type="noConversion"/>
  </si>
  <si>
    <t>ctrl3</t>
    <phoneticPr fontId="1" type="noConversion"/>
  </si>
  <si>
    <t>fresh media</t>
    <phoneticPr fontId="1" type="noConversion"/>
  </si>
  <si>
    <t>outliner</t>
    <phoneticPr fontId="1" type="noConversion"/>
  </si>
  <si>
    <t>generated using Seahorse software</t>
    <phoneticPr fontId="1" type="noConversion"/>
  </si>
  <si>
    <t>AC</t>
    <phoneticPr fontId="1" type="noConversion"/>
  </si>
  <si>
    <t>AC(16:0)</t>
    <phoneticPr fontId="1" type="noConversion"/>
  </si>
  <si>
    <t>AC(18:1)</t>
    <phoneticPr fontId="1" type="noConversion"/>
  </si>
  <si>
    <t>AC(18:0)</t>
    <phoneticPr fontId="1" type="noConversion"/>
  </si>
  <si>
    <t>AC IS</t>
    <phoneticPr fontId="1" type="noConversion"/>
  </si>
  <si>
    <t>BLANK</t>
    <phoneticPr fontId="1" type="noConversion"/>
  </si>
  <si>
    <t>KD</t>
    <phoneticPr fontId="1" type="noConversion"/>
  </si>
  <si>
    <t>WT</t>
    <phoneticPr fontId="1" type="noConversion"/>
  </si>
  <si>
    <t>LPC</t>
    <phoneticPr fontId="1" type="noConversion"/>
  </si>
  <si>
    <t>LPC(16:0)</t>
    <phoneticPr fontId="1" type="noConversion"/>
  </si>
  <si>
    <t>LPC(18:1)</t>
    <phoneticPr fontId="1" type="noConversion"/>
  </si>
  <si>
    <t>LPC(18:0)</t>
    <phoneticPr fontId="1" type="noConversion"/>
  </si>
  <si>
    <t>LPC IS</t>
    <phoneticPr fontId="1" type="noConversion"/>
  </si>
  <si>
    <t>BLANK</t>
    <phoneticPr fontId="1" type="noConversion"/>
  </si>
  <si>
    <t>WT</t>
    <phoneticPr fontId="1" type="noConversion"/>
  </si>
  <si>
    <t>PC</t>
    <phoneticPr fontId="1" type="noConversion"/>
  </si>
  <si>
    <t>PC(16:0/16:0)</t>
    <phoneticPr fontId="1" type="noConversion"/>
  </si>
  <si>
    <t>PC(16:0/18:1)</t>
    <phoneticPr fontId="1" type="noConversion"/>
  </si>
  <si>
    <t>PC(16:0/18:0)</t>
    <phoneticPr fontId="1" type="noConversion"/>
  </si>
  <si>
    <t>PC IS</t>
    <phoneticPr fontId="1" type="noConversion"/>
  </si>
  <si>
    <t>BLANK</t>
    <phoneticPr fontId="1" type="noConversion"/>
  </si>
  <si>
    <t>KD</t>
    <phoneticPr fontId="1" type="noConversion"/>
  </si>
  <si>
    <t>DG</t>
    <phoneticPr fontId="1" type="noConversion"/>
  </si>
  <si>
    <t>DG(16:0/16:0)</t>
    <phoneticPr fontId="1" type="noConversion"/>
  </si>
  <si>
    <t>DG(16:0/18:1)</t>
    <phoneticPr fontId="1" type="noConversion"/>
  </si>
  <si>
    <t>DG(16:0/18:0)</t>
    <phoneticPr fontId="1" type="noConversion"/>
  </si>
  <si>
    <t>DG IS*</t>
    <phoneticPr fontId="1" type="noConversion"/>
  </si>
  <si>
    <t>TG</t>
    <phoneticPr fontId="1" type="noConversion"/>
  </si>
  <si>
    <t>TG(16:0/16:0/16:0)</t>
    <phoneticPr fontId="1" type="noConversion"/>
  </si>
  <si>
    <t>TG(16:0/16:0/18:1)</t>
    <phoneticPr fontId="1" type="noConversion"/>
  </si>
  <si>
    <t>TG(16:0/16:0/18:0)</t>
    <phoneticPr fontId="1" type="noConversion"/>
  </si>
  <si>
    <t>TG IS</t>
    <phoneticPr fontId="1" type="noConversion"/>
  </si>
  <si>
    <t>SM</t>
    <phoneticPr fontId="1" type="noConversion"/>
  </si>
  <si>
    <t>SM(16:0/16:0)</t>
    <phoneticPr fontId="1" type="noConversion"/>
  </si>
  <si>
    <t>SM(16:0/18:1)</t>
    <phoneticPr fontId="1" type="noConversion"/>
  </si>
  <si>
    <t>SM(16:0/18:0)</t>
    <phoneticPr fontId="1" type="noConversion"/>
  </si>
  <si>
    <t>SM IS</t>
    <phoneticPr fontId="1" type="noConversion"/>
  </si>
  <si>
    <t>Ceramide</t>
    <phoneticPr fontId="1" type="noConversion"/>
  </si>
  <si>
    <t>Cer(16:0/16:0)</t>
    <phoneticPr fontId="1" type="noConversion"/>
  </si>
  <si>
    <t>Cer(16:0/18:1)</t>
    <phoneticPr fontId="1" type="noConversion"/>
  </si>
  <si>
    <t>Cer(16:0/18:0)</t>
    <phoneticPr fontId="1" type="noConversion"/>
  </si>
  <si>
    <t>Cer IS</t>
    <phoneticPr fontId="1" type="noConversion"/>
  </si>
  <si>
    <t>LPE</t>
    <phoneticPr fontId="1" type="noConversion"/>
  </si>
  <si>
    <t>LPE(16:0)</t>
    <phoneticPr fontId="1" type="noConversion"/>
  </si>
  <si>
    <t>LPE(18:1)</t>
    <phoneticPr fontId="1" type="noConversion"/>
  </si>
  <si>
    <t>LPE(18:0)</t>
    <phoneticPr fontId="1" type="noConversion"/>
  </si>
  <si>
    <t>LPE IS</t>
    <phoneticPr fontId="1" type="noConversion"/>
  </si>
  <si>
    <t>PE</t>
    <phoneticPr fontId="1" type="noConversion"/>
  </si>
  <si>
    <t>PE(16:0/16:0)</t>
    <phoneticPr fontId="1" type="noConversion"/>
  </si>
  <si>
    <t>PE(16:0/18:1)</t>
    <phoneticPr fontId="1" type="noConversion"/>
  </si>
  <si>
    <t>PE(16:0/18:0)</t>
    <phoneticPr fontId="1" type="noConversion"/>
  </si>
  <si>
    <t>PS</t>
    <phoneticPr fontId="1" type="noConversion"/>
  </si>
  <si>
    <t>PS(16:0/16:0)</t>
    <phoneticPr fontId="1" type="noConversion"/>
  </si>
  <si>
    <t>PS(16:0/18:1)</t>
    <phoneticPr fontId="1" type="noConversion"/>
  </si>
  <si>
    <t>PS IS</t>
    <phoneticPr fontId="1" type="noConversion"/>
  </si>
  <si>
    <t>PG</t>
    <phoneticPr fontId="1" type="noConversion"/>
  </si>
  <si>
    <t>PG(16:0/16:0)</t>
    <phoneticPr fontId="1" type="noConversion"/>
  </si>
  <si>
    <t>PG(16:0/18:1)</t>
    <phoneticPr fontId="1" type="noConversion"/>
  </si>
  <si>
    <t>PG(16:0/18:0)</t>
    <phoneticPr fontId="1" type="noConversion"/>
  </si>
  <si>
    <t>PG IS</t>
    <phoneticPr fontId="1" type="noConversion"/>
  </si>
  <si>
    <t>PE IS</t>
    <phoneticPr fontId="1" type="noConversion"/>
  </si>
  <si>
    <t>PS(16:0/18:0)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</si>
</sst>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00_);[Red]\(0.0000\)"/>
  </numFmts>
  <fonts count="8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Arial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Arial"/>
    </font>
    <font>
      <sz val="12"/>
      <color rgb="FFFF0000"/>
      <name val="Arial"/>
    </font>
    <font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5" fillId="0" borderId="0" xfId="0" applyFont="1"/>
    <xf numFmtId="176" fontId="5" fillId="0" borderId="0" xfId="0" applyNumberFormat="1" applyFont="1"/>
    <xf numFmtId="177" fontId="2" fillId="0" borderId="0" xfId="0" applyNumberFormat="1" applyFont="1"/>
    <xf numFmtId="177" fontId="5" fillId="0" borderId="0" xfId="0" applyNumberFormat="1" applyFont="1"/>
    <xf numFmtId="0" fontId="6" fillId="0" borderId="0" xfId="0" applyFont="1"/>
    <xf numFmtId="0" fontId="7" fillId="0" borderId="0" xfId="0" applyFont="1"/>
    <xf numFmtId="11" fontId="2" fillId="0" borderId="0" xfId="0" applyNumberFormat="1" applyFont="1"/>
    <xf numFmtId="11" fontId="6" fillId="0" borderId="0" xfId="0" applyNumberFormat="1" applyFont="1"/>
    <xf numFmtId="0" fontId="2" fillId="2" borderId="1" xfId="0" applyFont="1" applyFill="1" applyBorder="1"/>
    <xf numFmtId="0" fontId="2" fillId="2" borderId="0" xfId="0" applyFont="1" applyFill="1"/>
    <xf numFmtId="0" fontId="2" fillId="3" borderId="0" xfId="0" applyFont="1" applyFill="1"/>
    <xf numFmtId="0" fontId="6" fillId="3" borderId="0" xfId="0" applyFont="1" applyFill="1"/>
    <xf numFmtId="0" fontId="6" fillId="2" borderId="0" xfId="0" applyFont="1" applyFill="1"/>
    <xf numFmtId="0" fontId="7" fillId="2" borderId="0" xfId="0" applyFont="1" applyFill="1"/>
    <xf numFmtId="2" fontId="2" fillId="0" borderId="0" xfId="0" applyNumberFormat="1" applyFont="1"/>
    <xf numFmtId="0" fontId="2" fillId="0" borderId="0" xfId="0" applyFont="1" applyFill="1"/>
    <xf numFmtId="0" fontId="2" fillId="4" borderId="0" xfId="0" applyFont="1" applyFill="1"/>
    <xf numFmtId="0" fontId="6" fillId="4" borderId="0" xfId="0" applyFont="1" applyFill="1"/>
    <xf numFmtId="0" fontId="2" fillId="2" borderId="2" xfId="0" applyFont="1" applyFill="1" applyBorder="1"/>
    <xf numFmtId="0" fontId="2" fillId="2" borderId="3" xfId="0" applyFont="1" applyFill="1" applyBorder="1"/>
    <xf numFmtId="0" fontId="2" fillId="3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3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9" xfId="0" applyFont="1" applyFill="1" applyBorder="1"/>
    <xf numFmtId="0" fontId="6" fillId="3" borderId="4" xfId="0" applyFont="1" applyFill="1" applyBorder="1"/>
  </cellXfs>
  <cellStyles count="27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J17" sqref="J17"/>
    </sheetView>
  </sheetViews>
  <sheetFormatPr baseColWidth="10" defaultRowHeight="15" x14ac:dyDescent="0"/>
  <cols>
    <col min="1" max="16384" width="10.83203125" style="1"/>
  </cols>
  <sheetData>
    <row r="1" spans="1:8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</row>
    <row r="2" spans="1:8">
      <c r="A2" s="1" t="s">
        <v>1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</row>
    <row r="3" spans="1:8">
      <c r="A3" s="1" t="s">
        <v>3</v>
      </c>
      <c r="B3" s="1">
        <v>0.18893117938481663</v>
      </c>
      <c r="C3" s="1">
        <v>0.16364620054461407</v>
      </c>
      <c r="D3" s="1">
        <v>8.9831721200784365E-2</v>
      </c>
      <c r="E3" s="1">
        <v>7.2823610920440915E-2</v>
      </c>
      <c r="F3" s="1">
        <v>9.1272531148514677E-2</v>
      </c>
      <c r="G3" s="1">
        <v>0.14348658072248599</v>
      </c>
      <c r="H3" s="1">
        <v>6.3132623002392751E-2</v>
      </c>
    </row>
    <row r="4" spans="1:8">
      <c r="A4" s="1" t="s">
        <v>4</v>
      </c>
      <c r="B4" s="1">
        <v>7.9248611447234996E-2</v>
      </c>
      <c r="C4" s="1">
        <v>5.6019640923369168E-2</v>
      </c>
      <c r="D4" s="1">
        <v>3.2717784414613954E-2</v>
      </c>
      <c r="E4" s="1">
        <v>2.8293827050751206E-2</v>
      </c>
      <c r="F4" s="1">
        <v>3.79223870944723E-2</v>
      </c>
      <c r="G4" s="1">
        <v>7.3495695438071246E-2</v>
      </c>
      <c r="H4" s="1">
        <v>4.2372802177001345E-2</v>
      </c>
    </row>
    <row r="5" spans="1:8">
      <c r="A5" s="1" t="s">
        <v>18</v>
      </c>
      <c r="B5" s="1">
        <v>6.70368474478652E-2</v>
      </c>
      <c r="C5" s="1">
        <v>0.10959091830415467</v>
      </c>
      <c r="D5" s="1">
        <v>7.770279318040009E-2</v>
      </c>
      <c r="E5" s="1">
        <v>0.10519188485342711</v>
      </c>
      <c r="F5" s="1">
        <v>5.925950293011769E-2</v>
      </c>
      <c r="G5" s="1">
        <v>7.0394599864719146E-2</v>
      </c>
      <c r="H5" s="1">
        <v>4.8517421470334103E-2</v>
      </c>
    </row>
    <row r="6" spans="1:8">
      <c r="A6" s="1" t="s">
        <v>20</v>
      </c>
      <c r="B6" s="1">
        <v>7.1875526636270212E-2</v>
      </c>
      <c r="C6" s="1">
        <v>1.470651510120842E-2</v>
      </c>
      <c r="D6" s="1">
        <v>1.6402632364438771E-2</v>
      </c>
      <c r="E6" s="1">
        <v>4.751162839477594E-3</v>
      </c>
      <c r="F6" s="1">
        <v>2.3342471092260654E-2</v>
      </c>
      <c r="G6" s="1">
        <v>1.9636000330423606E-2</v>
      </c>
      <c r="H6" s="1">
        <v>1.7469097717421469E-2</v>
      </c>
    </row>
    <row r="7" spans="1:8">
      <c r="A7" s="1" t="s">
        <v>21</v>
      </c>
      <c r="B7" s="1">
        <v>4.2800676809576589E-2</v>
      </c>
      <c r="C7" s="1">
        <v>5.2768830981823039E-3</v>
      </c>
      <c r="D7" s="1">
        <v>8.1323352538646212E-3</v>
      </c>
      <c r="E7" s="1">
        <v>3.0748641614270805E-3</v>
      </c>
      <c r="F7" s="1">
        <v>1.1881200419299232E-2</v>
      </c>
      <c r="G7" s="1">
        <v>5.3705617822188568E-3</v>
      </c>
      <c r="H7" s="1">
        <v>2.7067234788213282E-2</v>
      </c>
    </row>
    <row r="8" spans="1:8">
      <c r="A8" s="1" t="s">
        <v>22</v>
      </c>
      <c r="B8" s="1">
        <v>0.27451863453898523</v>
      </c>
      <c r="C8" s="1">
        <v>1.0904386639515441E-2</v>
      </c>
      <c r="D8" s="1">
        <v>5.4246204975480383E-2</v>
      </c>
      <c r="E8" s="1">
        <v>2.6161305642765425E-3</v>
      </c>
      <c r="F8" s="1">
        <v>0.13533798640322697</v>
      </c>
      <c r="G8" s="1">
        <v>6.1609842524108491E-2</v>
      </c>
      <c r="H8" s="1">
        <v>0.56548203488544324</v>
      </c>
    </row>
    <row r="13" spans="1:8">
      <c r="A13" s="1" t="s">
        <v>108</v>
      </c>
      <c r="B13" s="1" t="s">
        <v>11</v>
      </c>
      <c r="C13" s="1" t="s">
        <v>12</v>
      </c>
      <c r="D13" s="1" t="s">
        <v>13</v>
      </c>
      <c r="E13" s="1" t="s">
        <v>14</v>
      </c>
      <c r="F13" s="1" t="s">
        <v>15</v>
      </c>
      <c r="G13" s="1" t="s">
        <v>16</v>
      </c>
      <c r="H13" s="1" t="s">
        <v>17</v>
      </c>
    </row>
    <row r="14" spans="1:8">
      <c r="A14" s="1" t="s">
        <v>25</v>
      </c>
      <c r="B14" s="1">
        <v>76877</v>
      </c>
      <c r="C14" s="1">
        <v>59793</v>
      </c>
      <c r="D14" s="1">
        <v>102089</v>
      </c>
      <c r="E14" s="1">
        <v>411096</v>
      </c>
      <c r="F14" s="1">
        <v>2840678</v>
      </c>
      <c r="G14" s="1">
        <v>1161640</v>
      </c>
      <c r="H14" s="1">
        <v>2290561</v>
      </c>
    </row>
    <row r="15" spans="1:8">
      <c r="A15" s="1" t="s">
        <v>25</v>
      </c>
      <c r="B15" s="1">
        <v>120941</v>
      </c>
      <c r="C15" s="1">
        <v>75272</v>
      </c>
      <c r="D15" s="1">
        <v>98422</v>
      </c>
      <c r="E15" s="1">
        <v>343229</v>
      </c>
      <c r="F15" s="1">
        <v>3331835</v>
      </c>
      <c r="G15" s="1">
        <v>1341386</v>
      </c>
      <c r="H15" s="1">
        <v>4043121</v>
      </c>
    </row>
    <row r="16" spans="1:8">
      <c r="A16" s="1" t="s">
        <v>25</v>
      </c>
      <c r="B16" s="1">
        <v>274492</v>
      </c>
      <c r="C16" s="1">
        <v>56702</v>
      </c>
      <c r="D16" s="1">
        <v>167349</v>
      </c>
      <c r="E16" s="1">
        <v>427021</v>
      </c>
      <c r="F16" s="1">
        <v>6229305</v>
      </c>
      <c r="G16" s="1">
        <v>1822643</v>
      </c>
      <c r="H16" s="8" t="s">
        <v>109</v>
      </c>
    </row>
    <row r="17" spans="1:8">
      <c r="A17" s="1" t="s">
        <v>106</v>
      </c>
      <c r="B17" s="1">
        <v>30916</v>
      </c>
      <c r="C17" s="1">
        <v>20449</v>
      </c>
      <c r="D17" s="1">
        <v>29345</v>
      </c>
      <c r="E17" s="1">
        <v>124495</v>
      </c>
      <c r="F17" s="1">
        <v>1102220</v>
      </c>
      <c r="G17" s="1">
        <v>636197</v>
      </c>
      <c r="H17" s="1">
        <v>717661</v>
      </c>
    </row>
    <row r="18" spans="1:8">
      <c r="A18" s="1" t="s">
        <v>106</v>
      </c>
      <c r="B18" s="1">
        <v>137367</v>
      </c>
      <c r="C18" s="1">
        <v>25946</v>
      </c>
      <c r="D18" s="1">
        <v>66237</v>
      </c>
      <c r="E18" s="1">
        <v>182083</v>
      </c>
      <c r="F18" s="1">
        <v>2789952</v>
      </c>
      <c r="G18" s="1">
        <v>760069</v>
      </c>
      <c r="H18" s="1">
        <v>4840347</v>
      </c>
    </row>
    <row r="19" spans="1:8">
      <c r="A19" s="1" t="s">
        <v>106</v>
      </c>
      <c r="B19" s="1">
        <v>29831</v>
      </c>
      <c r="C19" s="1">
        <v>19251</v>
      </c>
      <c r="D19" s="1">
        <v>38397</v>
      </c>
      <c r="E19" s="1">
        <v>152405</v>
      </c>
      <c r="F19" s="1">
        <v>1260600</v>
      </c>
      <c r="G19" s="1">
        <v>819398</v>
      </c>
      <c r="H19" s="1">
        <v>818470</v>
      </c>
    </row>
    <row r="20" spans="1:8">
      <c r="A20" s="1" t="s">
        <v>107</v>
      </c>
      <c r="B20" s="1">
        <v>782106</v>
      </c>
      <c r="C20" s="1">
        <v>323251</v>
      </c>
      <c r="D20" s="1">
        <v>1297517</v>
      </c>
      <c r="E20" s="1">
        <v>4287693</v>
      </c>
      <c r="F20" s="1">
        <v>40101381</v>
      </c>
      <c r="G20" s="1">
        <v>8642198</v>
      </c>
      <c r="H20" s="1">
        <v>45317241</v>
      </c>
    </row>
    <row r="21" spans="1:8">
      <c r="A21" s="1" t="s">
        <v>107</v>
      </c>
      <c r="B21" s="1">
        <v>944899</v>
      </c>
      <c r="C21" s="1">
        <v>470057</v>
      </c>
      <c r="D21" s="1">
        <v>1572902</v>
      </c>
      <c r="E21" s="1">
        <v>5792744</v>
      </c>
      <c r="F21" s="1">
        <v>49072011</v>
      </c>
      <c r="G21" s="1">
        <v>10882688</v>
      </c>
      <c r="H21" s="1">
        <v>52992865</v>
      </c>
    </row>
    <row r="22" spans="1:8">
      <c r="A22" s="1" t="s">
        <v>107</v>
      </c>
      <c r="B22" s="1">
        <v>772900</v>
      </c>
      <c r="C22" s="1">
        <v>378531</v>
      </c>
      <c r="D22" s="1">
        <v>1224571</v>
      </c>
      <c r="E22" s="1">
        <v>6141582</v>
      </c>
      <c r="F22" s="1">
        <v>46703392</v>
      </c>
      <c r="G22" s="1">
        <v>10621968</v>
      </c>
      <c r="H22" s="1">
        <v>52175056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3" sqref="B13"/>
    </sheetView>
  </sheetViews>
  <sheetFormatPr baseColWidth="10" defaultRowHeight="15" x14ac:dyDescent="0"/>
  <cols>
    <col min="1" max="16384" width="10.83203125" style="1"/>
  </cols>
  <sheetData>
    <row r="1" spans="1:8">
      <c r="B1" s="1" t="s">
        <v>62</v>
      </c>
      <c r="C1" s="1" t="s">
        <v>2</v>
      </c>
      <c r="D1" s="1" t="s">
        <v>63</v>
      </c>
      <c r="E1" s="1" t="s">
        <v>19</v>
      </c>
    </row>
    <row r="2" spans="1:8">
      <c r="A2" s="1">
        <v>0</v>
      </c>
      <c r="B2" s="1">
        <v>0.96331999999999995</v>
      </c>
      <c r="C2" s="1">
        <v>0.99922999999999995</v>
      </c>
      <c r="D2" s="1">
        <v>1.681636108080483E-3</v>
      </c>
      <c r="E2" s="1">
        <v>2.8053520278213076E-4</v>
      </c>
    </row>
    <row r="3" spans="1:8">
      <c r="A3" s="1">
        <v>1</v>
      </c>
      <c r="B3" s="1">
        <v>0</v>
      </c>
      <c r="C3" s="1">
        <v>0</v>
      </c>
      <c r="D3" s="1">
        <v>0</v>
      </c>
      <c r="E3" s="1">
        <v>0</v>
      </c>
    </row>
    <row r="4" spans="1:8">
      <c r="A4" s="1">
        <v>2</v>
      </c>
      <c r="B4" s="1">
        <v>3.5956666666666665E-2</v>
      </c>
      <c r="C4" s="1">
        <v>5.6000000000000006E-4</v>
      </c>
      <c r="D4" s="1">
        <v>1.5880841007676872E-3</v>
      </c>
      <c r="E4" s="1">
        <v>2.8360771028541047E-4</v>
      </c>
    </row>
    <row r="5" spans="1:8">
      <c r="A5" s="1">
        <v>3</v>
      </c>
      <c r="B5" s="1">
        <v>2.3666666666666668E-4</v>
      </c>
      <c r="C5" s="1">
        <v>4.6666666666666672E-5</v>
      </c>
      <c r="D5" s="1">
        <v>1.0682280239308043E-4</v>
      </c>
      <c r="E5" s="1">
        <v>3.2829526005987018E-5</v>
      </c>
    </row>
    <row r="6" spans="1:8">
      <c r="A6" s="1">
        <v>4</v>
      </c>
      <c r="B6" s="1">
        <v>4.2333333333333329E-4</v>
      </c>
      <c r="C6" s="1">
        <v>1.4000000000000001E-4</v>
      </c>
      <c r="D6" s="1">
        <v>6.9841089465856528E-5</v>
      </c>
      <c r="E6" s="1">
        <v>7.3711147958319939E-5</v>
      </c>
    </row>
    <row r="7" spans="1:8">
      <c r="A7" s="1">
        <v>5</v>
      </c>
      <c r="B7" s="1">
        <v>5.333333333333334E-5</v>
      </c>
      <c r="C7" s="1">
        <v>2.0000000000000002E-5</v>
      </c>
      <c r="D7" s="1">
        <v>6.6666666666666666E-6</v>
      </c>
      <c r="E7" s="1">
        <v>2.0000000000000002E-5</v>
      </c>
    </row>
    <row r="8" spans="1:8">
      <c r="A8" s="1">
        <v>6</v>
      </c>
      <c r="B8" s="1">
        <v>1.0000000000000001E-5</v>
      </c>
      <c r="C8" s="1">
        <v>0</v>
      </c>
      <c r="D8" s="1">
        <v>1.0000000000000001E-5</v>
      </c>
      <c r="E8" s="1">
        <v>0</v>
      </c>
    </row>
    <row r="13" spans="1:8">
      <c r="B13" s="1" t="s">
        <v>199</v>
      </c>
      <c r="C13" s="1" t="s">
        <v>110</v>
      </c>
      <c r="D13" s="1" t="s">
        <v>111</v>
      </c>
      <c r="E13" s="1" t="s">
        <v>112</v>
      </c>
      <c r="F13" s="1" t="s">
        <v>201</v>
      </c>
      <c r="G13" s="1" t="s">
        <v>202</v>
      </c>
      <c r="H13" s="1" t="s">
        <v>203</v>
      </c>
    </row>
    <row r="14" spans="1:8">
      <c r="B14" s="1">
        <v>0</v>
      </c>
      <c r="C14" s="1">
        <v>0.96294999999999997</v>
      </c>
      <c r="D14" s="1">
        <v>0.96060999999999996</v>
      </c>
      <c r="E14" s="1">
        <v>0.96640000000000004</v>
      </c>
      <c r="F14" s="1">
        <v>0.99953999999999998</v>
      </c>
      <c r="G14" s="1">
        <v>0.99948000000000004</v>
      </c>
      <c r="H14" s="1">
        <v>0.99866999999999995</v>
      </c>
    </row>
    <row r="15" spans="1:8"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</row>
    <row r="16" spans="1:8">
      <c r="B16" s="1">
        <v>2</v>
      </c>
      <c r="C16" s="1">
        <v>3.6159999999999998E-2</v>
      </c>
      <c r="D16" s="1">
        <v>3.8600000000000002E-2</v>
      </c>
      <c r="E16" s="1">
        <v>3.3110000000000001E-2</v>
      </c>
      <c r="F16" s="9">
        <v>9.0000000000000006E-5</v>
      </c>
      <c r="G16" s="1">
        <v>5.1999999999999995E-4</v>
      </c>
      <c r="H16" s="1">
        <v>1.07E-3</v>
      </c>
    </row>
    <row r="17" spans="2:8">
      <c r="B17" s="1">
        <v>3</v>
      </c>
      <c r="C17" s="1">
        <v>4.4999999999999999E-4</v>
      </c>
      <c r="D17" s="1">
        <v>1.3999999999999999E-4</v>
      </c>
      <c r="E17" s="1">
        <v>1.2E-4</v>
      </c>
      <c r="F17" s="1">
        <v>1.1E-4</v>
      </c>
      <c r="G17" s="1">
        <v>0</v>
      </c>
      <c r="H17" s="9">
        <v>3.0000000000000001E-5</v>
      </c>
    </row>
    <row r="18" spans="2:8">
      <c r="B18" s="1">
        <v>4</v>
      </c>
      <c r="C18" s="1">
        <v>3.8000000000000002E-4</v>
      </c>
      <c r="D18" s="1">
        <v>5.5999999999999995E-4</v>
      </c>
      <c r="E18" s="1">
        <v>3.3E-4</v>
      </c>
      <c r="F18" s="1">
        <v>2.5000000000000001E-4</v>
      </c>
      <c r="G18" s="1">
        <v>0</v>
      </c>
      <c r="H18" s="1">
        <v>1.7000000000000001E-4</v>
      </c>
    </row>
    <row r="19" spans="2:8">
      <c r="B19" s="1">
        <v>5</v>
      </c>
      <c r="C19" s="9">
        <v>6.0000000000000002E-5</v>
      </c>
      <c r="D19" s="9">
        <v>6.0000000000000002E-5</v>
      </c>
      <c r="E19" s="9">
        <v>4.0000000000000003E-5</v>
      </c>
      <c r="F19" s="1">
        <v>0</v>
      </c>
      <c r="G19" s="1">
        <v>0</v>
      </c>
      <c r="H19" s="9">
        <v>6.0000000000000002E-5</v>
      </c>
    </row>
    <row r="20" spans="2:8">
      <c r="B20" s="1">
        <v>6</v>
      </c>
      <c r="C20" s="1">
        <v>0</v>
      </c>
      <c r="D20" s="9">
        <v>3.0000000000000001E-5</v>
      </c>
      <c r="E20" s="1">
        <v>0</v>
      </c>
      <c r="F20" s="1">
        <v>0</v>
      </c>
      <c r="G20" s="1">
        <v>0</v>
      </c>
      <c r="H20" s="1">
        <v>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6" workbookViewId="0">
      <selection activeCell="A38" sqref="A38:C42"/>
    </sheetView>
  </sheetViews>
  <sheetFormatPr baseColWidth="10" defaultRowHeight="15" x14ac:dyDescent="0"/>
  <cols>
    <col min="1" max="16384" width="10.83203125" style="1"/>
  </cols>
  <sheetData>
    <row r="1" spans="1:6">
      <c r="A1" s="1" t="s">
        <v>65</v>
      </c>
      <c r="B1" s="1">
        <v>0</v>
      </c>
      <c r="C1" s="1">
        <v>23</v>
      </c>
      <c r="D1" s="1">
        <v>47.25</v>
      </c>
      <c r="E1" s="1">
        <v>71.5</v>
      </c>
      <c r="F1" s="1">
        <v>95</v>
      </c>
    </row>
    <row r="2" spans="1:6">
      <c r="A2" s="1" t="s">
        <v>60</v>
      </c>
      <c r="B2" s="1">
        <v>9.6666666666666665E-2</v>
      </c>
      <c r="C2" s="1">
        <v>0.15106666666666668</v>
      </c>
      <c r="D2" s="1">
        <v>0.31590000000000001</v>
      </c>
      <c r="E2" s="1">
        <v>0.65200000000000002</v>
      </c>
      <c r="F2" s="1">
        <v>0.90700000000000003</v>
      </c>
    </row>
    <row r="3" spans="1:6">
      <c r="A3" s="1" t="s">
        <v>2</v>
      </c>
      <c r="B3" s="1">
        <v>9.6666666666666665E-2</v>
      </c>
      <c r="C3" s="1">
        <v>0.13693333333333335</v>
      </c>
      <c r="D3" s="1">
        <v>0.2429</v>
      </c>
      <c r="E3" s="1">
        <v>0.34429999999999999</v>
      </c>
      <c r="F3" s="1">
        <v>0.42380000000000001</v>
      </c>
    </row>
    <row r="4" spans="1:6">
      <c r="A4" s="1" t="s">
        <v>61</v>
      </c>
      <c r="B4" s="1">
        <v>1.3613718571108114E-2</v>
      </c>
      <c r="C4" s="1">
        <v>2.7696257268206261E-2</v>
      </c>
      <c r="D4" s="1">
        <v>1.9206596089191164E-2</v>
      </c>
      <c r="E4" s="1">
        <v>2.4221202832779936E-2</v>
      </c>
      <c r="F4" s="1">
        <v>3.8418745424597098E-2</v>
      </c>
    </row>
    <row r="5" spans="1:6">
      <c r="A5" s="1" t="s">
        <v>6</v>
      </c>
      <c r="B5" s="1">
        <v>1.3613718571108114E-2</v>
      </c>
      <c r="C5" s="1">
        <v>3.2731310188665957E-2</v>
      </c>
      <c r="D5" s="1">
        <v>1.7718916445426339E-2</v>
      </c>
      <c r="E5" s="1">
        <v>5.9273377947720628E-3</v>
      </c>
      <c r="F5" s="1">
        <v>5.9273377947720628E-3</v>
      </c>
    </row>
    <row r="7" spans="1:6">
      <c r="A7" s="1" t="s">
        <v>66</v>
      </c>
    </row>
    <row r="10" spans="1:6">
      <c r="B10" s="1" t="s">
        <v>204</v>
      </c>
    </row>
    <row r="11" spans="1:6">
      <c r="A11" s="1" t="s">
        <v>205</v>
      </c>
      <c r="B11" s="1">
        <v>0</v>
      </c>
      <c r="C11" s="1" t="s">
        <v>206</v>
      </c>
    </row>
    <row r="12" spans="1:6">
      <c r="C12" s="1">
        <v>96666.666666666672</v>
      </c>
    </row>
    <row r="13" spans="1:6">
      <c r="A13" s="1">
        <v>1</v>
      </c>
      <c r="B13" s="1">
        <v>112000</v>
      </c>
    </row>
    <row r="14" spans="1:6">
      <c r="A14" s="1">
        <v>2</v>
      </c>
      <c r="B14" s="1">
        <v>86000</v>
      </c>
    </row>
    <row r="15" spans="1:6">
      <c r="A15" s="1">
        <v>3</v>
      </c>
      <c r="B15" s="1">
        <v>92000</v>
      </c>
    </row>
    <row r="17" spans="1:3">
      <c r="B17" s="1" t="s">
        <v>208</v>
      </c>
    </row>
    <row r="18" spans="1:3">
      <c r="A18" s="1" t="s">
        <v>209</v>
      </c>
      <c r="B18" s="1" t="s">
        <v>210</v>
      </c>
    </row>
    <row r="19" spans="1:3">
      <c r="A19" s="1" t="s">
        <v>211</v>
      </c>
      <c r="B19" s="9">
        <v>387000</v>
      </c>
      <c r="C19" s="9">
        <v>399000</v>
      </c>
    </row>
    <row r="20" spans="1:3">
      <c r="B20" s="9">
        <v>291000</v>
      </c>
      <c r="C20" s="9">
        <v>297000</v>
      </c>
    </row>
    <row r="21" spans="1:3">
      <c r="A21" s="1" t="s">
        <v>212</v>
      </c>
      <c r="B21" s="9">
        <v>440000</v>
      </c>
      <c r="C21" s="9">
        <v>452000</v>
      </c>
    </row>
    <row r="22" spans="1:3">
      <c r="A22" s="1" t="s">
        <v>213</v>
      </c>
      <c r="B22" s="9">
        <v>381000</v>
      </c>
      <c r="C22" s="9">
        <v>375000</v>
      </c>
    </row>
    <row r="23" spans="1:3">
      <c r="A23" s="1" t="s">
        <v>214</v>
      </c>
      <c r="B23" s="9">
        <v>416000</v>
      </c>
      <c r="C23" s="9">
        <v>405000</v>
      </c>
    </row>
    <row r="24" spans="1:3">
      <c r="B24" s="9">
        <v>238000</v>
      </c>
      <c r="C24" s="9">
        <v>239000</v>
      </c>
    </row>
    <row r="26" spans="1:3">
      <c r="B26" s="1" t="s">
        <v>215</v>
      </c>
    </row>
    <row r="27" spans="1:3">
      <c r="A27" s="1" t="s">
        <v>36</v>
      </c>
      <c r="B27" s="9">
        <v>754000</v>
      </c>
      <c r="C27" s="9">
        <v>743000</v>
      </c>
    </row>
    <row r="28" spans="1:3">
      <c r="B28" s="9">
        <v>826000</v>
      </c>
      <c r="C28" s="9">
        <v>836000</v>
      </c>
    </row>
    <row r="29" spans="1:3">
      <c r="A29" s="1" t="s">
        <v>2</v>
      </c>
      <c r="B29" s="9">
        <v>573000</v>
      </c>
      <c r="C29" s="9">
        <v>566000</v>
      </c>
    </row>
    <row r="30" spans="1:3">
      <c r="B30" s="9">
        <v>654000</v>
      </c>
      <c r="C30" s="9">
        <v>636000</v>
      </c>
    </row>
    <row r="32" spans="1:3">
      <c r="B32" s="1" t="s">
        <v>216</v>
      </c>
    </row>
    <row r="33" spans="1:3">
      <c r="A33" s="1" t="s">
        <v>36</v>
      </c>
      <c r="B33" s="9">
        <v>1560000</v>
      </c>
      <c r="C33" s="9">
        <v>1600000</v>
      </c>
    </row>
    <row r="34" spans="1:3">
      <c r="B34" s="9">
        <v>1670000</v>
      </c>
      <c r="C34" s="9">
        <v>1690000</v>
      </c>
    </row>
    <row r="35" spans="1:3">
      <c r="A35" s="1" t="s">
        <v>2</v>
      </c>
      <c r="B35" s="9">
        <v>870000</v>
      </c>
      <c r="C35" s="9">
        <v>874000</v>
      </c>
    </row>
    <row r="36" spans="1:3">
      <c r="B36" s="9">
        <v>858000</v>
      </c>
      <c r="C36" s="9">
        <v>841000</v>
      </c>
    </row>
    <row r="38" spans="1:3">
      <c r="B38" s="1" t="s">
        <v>217</v>
      </c>
    </row>
    <row r="39" spans="1:3">
      <c r="A39" s="1" t="s">
        <v>36</v>
      </c>
      <c r="B39" s="9">
        <v>2170000</v>
      </c>
      <c r="C39" s="9">
        <v>2200000</v>
      </c>
    </row>
    <row r="40" spans="1:3">
      <c r="B40" s="9">
        <v>2350000</v>
      </c>
      <c r="C40" s="9">
        <v>2350000</v>
      </c>
    </row>
    <row r="41" spans="1:3">
      <c r="A41" s="1" t="s">
        <v>2</v>
      </c>
      <c r="B41" s="9">
        <v>1190000</v>
      </c>
      <c r="C41" s="9">
        <v>1230000</v>
      </c>
    </row>
    <row r="42" spans="1:3">
      <c r="B42" s="9">
        <v>917000</v>
      </c>
      <c r="C42" s="9">
        <v>901000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L13" sqref="L13:M18"/>
    </sheetView>
  </sheetViews>
  <sheetFormatPr baseColWidth="10" defaultRowHeight="15" x14ac:dyDescent="0"/>
  <cols>
    <col min="1" max="16384" width="10.83203125" style="1"/>
  </cols>
  <sheetData>
    <row r="1" spans="1:11">
      <c r="A1" s="1" t="s">
        <v>64</v>
      </c>
      <c r="B1" s="1">
        <v>0</v>
      </c>
      <c r="C1" s="1">
        <v>1</v>
      </c>
      <c r="D1" s="1">
        <v>5</v>
      </c>
      <c r="E1" s="1">
        <v>20</v>
      </c>
      <c r="F1" s="1">
        <v>40</v>
      </c>
    </row>
    <row r="2" spans="1:11">
      <c r="A2" s="1" t="s">
        <v>60</v>
      </c>
      <c r="B2" s="1">
        <v>1</v>
      </c>
      <c r="C2" s="1">
        <v>0.92007929764939111</v>
      </c>
      <c r="D2" s="1">
        <v>0.89311809685641452</v>
      </c>
      <c r="E2" s="1">
        <v>0.80407816482582817</v>
      </c>
      <c r="F2" s="1">
        <v>0.71594449164542628</v>
      </c>
    </row>
    <row r="3" spans="1:11">
      <c r="A3" s="1" t="s">
        <v>2</v>
      </c>
      <c r="B3" s="1">
        <v>0.73973378646275845</v>
      </c>
      <c r="C3" s="1">
        <v>0.69963183234211268</v>
      </c>
      <c r="D3" s="1">
        <v>0.70499386387236851</v>
      </c>
      <c r="E3" s="1">
        <v>0.67318040215236485</v>
      </c>
      <c r="F3" s="1">
        <v>0.60039648824695557</v>
      </c>
    </row>
    <row r="4" spans="1:11">
      <c r="A4" s="1" t="s">
        <v>63</v>
      </c>
      <c r="B4" s="1">
        <v>8.8279717479513038E-3</v>
      </c>
      <c r="C4" s="1">
        <v>3.1113283231455253E-2</v>
      </c>
      <c r="D4" s="1">
        <v>2.765945957434263E-2</v>
      </c>
      <c r="E4" s="1">
        <v>2.0877172991889473E-2</v>
      </c>
      <c r="F4" s="1">
        <v>1.2974003619453974E-2</v>
      </c>
    </row>
    <row r="5" spans="1:11">
      <c r="A5" s="1" t="s">
        <v>19</v>
      </c>
      <c r="B5" s="1">
        <v>2.3080150714351662E-2</v>
      </c>
      <c r="C5" s="1">
        <v>1.441225845734798E-2</v>
      </c>
      <c r="D5" s="1">
        <v>7.2042986985137092E-3</v>
      </c>
      <c r="E5" s="1">
        <v>1.8633570262923782E-2</v>
      </c>
      <c r="F5" s="1">
        <v>8.3116626840574453E-3</v>
      </c>
    </row>
    <row r="6" spans="1:11">
      <c r="B6" s="1">
        <v>1.1706723845278777E-4</v>
      </c>
      <c r="C6" s="1">
        <v>8.533083994574439E-4</v>
      </c>
      <c r="D6" s="1">
        <v>1.7773045113484566E-3</v>
      </c>
      <c r="E6" s="1">
        <v>2.2723270922562567E-3</v>
      </c>
      <c r="F6" s="1">
        <v>6.0700845077250258E-4</v>
      </c>
    </row>
    <row r="12" spans="1:11">
      <c r="A12" s="1" t="s">
        <v>220</v>
      </c>
      <c r="D12" s="12" t="s">
        <v>221</v>
      </c>
      <c r="I12" s="19" t="s">
        <v>222</v>
      </c>
      <c r="J12" s="18"/>
    </row>
    <row r="13" spans="1:11">
      <c r="A13" s="1" t="s">
        <v>218</v>
      </c>
      <c r="B13" s="12">
        <v>1</v>
      </c>
      <c r="C13" s="12">
        <v>2</v>
      </c>
      <c r="D13" s="12">
        <v>3</v>
      </c>
      <c r="E13" s="12">
        <v>4</v>
      </c>
      <c r="F13" s="12">
        <v>5</v>
      </c>
      <c r="G13" s="19">
        <v>1</v>
      </c>
      <c r="H13" s="19">
        <v>2</v>
      </c>
      <c r="I13" s="19">
        <v>3</v>
      </c>
      <c r="J13" s="19">
        <v>4</v>
      </c>
      <c r="K13" s="19">
        <v>5</v>
      </c>
    </row>
    <row r="14" spans="1:11">
      <c r="A14" s="1">
        <v>0</v>
      </c>
      <c r="B14" s="12">
        <v>0.89699999999999991</v>
      </c>
      <c r="C14" s="12">
        <v>0.89500000000000002</v>
      </c>
      <c r="D14" s="12">
        <v>0.873</v>
      </c>
      <c r="E14" s="12">
        <v>0.86599999999999999</v>
      </c>
      <c r="F14" s="15">
        <v>0.76300000000000001</v>
      </c>
      <c r="G14" s="19">
        <v>0.64900000000000002</v>
      </c>
      <c r="H14" s="19">
        <v>0.59499999999999997</v>
      </c>
      <c r="I14" s="19">
        <v>0.629</v>
      </c>
      <c r="J14" s="19">
        <v>0.67800000000000005</v>
      </c>
      <c r="K14" s="19">
        <v>0.71400000000000008</v>
      </c>
    </row>
    <row r="15" spans="1:11">
      <c r="A15" s="1">
        <v>1</v>
      </c>
      <c r="B15" s="12">
        <v>0.874</v>
      </c>
      <c r="C15" s="12">
        <v>0.81300000000000006</v>
      </c>
      <c r="D15" s="12">
        <v>0.86</v>
      </c>
      <c r="E15" s="12">
        <v>0.79500000000000004</v>
      </c>
      <c r="F15" s="12">
        <v>0.71900000000000008</v>
      </c>
      <c r="G15" s="19">
        <v>0.59400000000000008</v>
      </c>
      <c r="H15" s="19">
        <v>0.59000000000000008</v>
      </c>
      <c r="I15" s="19">
        <v>0.623</v>
      </c>
      <c r="J15" s="19">
        <v>0.61999999999999988</v>
      </c>
      <c r="K15" s="19">
        <v>0.66100000000000003</v>
      </c>
    </row>
    <row r="16" spans="1:11">
      <c r="A16" s="1">
        <v>5</v>
      </c>
      <c r="B16" s="12">
        <v>0.85399999999999998</v>
      </c>
      <c r="C16" s="12">
        <v>0.82200000000000006</v>
      </c>
      <c r="D16" s="12">
        <v>0.78600000000000003</v>
      </c>
      <c r="E16" s="12">
        <v>0.77</v>
      </c>
      <c r="F16" s="12">
        <v>0.71000000000000008</v>
      </c>
      <c r="G16" s="19">
        <v>0.61099999999999999</v>
      </c>
      <c r="H16" s="19">
        <v>0.623</v>
      </c>
      <c r="I16" s="20">
        <v>0.55900000000000005</v>
      </c>
      <c r="J16" s="19">
        <v>0.63300000000000001</v>
      </c>
      <c r="K16" s="20">
        <v>0.70500000000000007</v>
      </c>
    </row>
    <row r="17" spans="1:11">
      <c r="A17" s="1">
        <v>20</v>
      </c>
      <c r="B17" s="12">
        <v>0.72499999999999998</v>
      </c>
      <c r="C17" s="12">
        <v>0.74</v>
      </c>
      <c r="D17" s="12">
        <v>0.752</v>
      </c>
      <c r="E17" s="12">
        <v>0.66200000000000003</v>
      </c>
      <c r="F17" s="12">
        <v>0.67</v>
      </c>
      <c r="G17" s="19">
        <v>0.61599999999999999</v>
      </c>
      <c r="H17" s="19">
        <v>0.59100000000000008</v>
      </c>
      <c r="I17" s="19">
        <v>0.54900000000000004</v>
      </c>
      <c r="J17" s="19">
        <v>0.621</v>
      </c>
      <c r="K17" s="20">
        <v>0.42299999999999999</v>
      </c>
    </row>
    <row r="18" spans="1:11">
      <c r="A18" s="1">
        <v>40</v>
      </c>
      <c r="B18" s="15">
        <v>0.71299999999999997</v>
      </c>
      <c r="C18" s="12">
        <v>0.65900000000000003</v>
      </c>
      <c r="D18" s="12">
        <v>0.63400000000000001</v>
      </c>
      <c r="E18" s="12">
        <v>0.63200000000000001</v>
      </c>
      <c r="F18" s="12">
        <v>0.60299999999999998</v>
      </c>
      <c r="G18" s="19">
        <v>0.51</v>
      </c>
      <c r="H18" s="19">
        <v>0.54400000000000004</v>
      </c>
      <c r="I18" s="19">
        <v>0.52900000000000003</v>
      </c>
      <c r="J18" s="19">
        <v>0.53699999999999992</v>
      </c>
      <c r="K18" s="20">
        <v>0.56699999999999995</v>
      </c>
    </row>
    <row r="21" spans="1:11">
      <c r="A21" s="1" t="s">
        <v>219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workbookViewId="0">
      <selection activeCell="A28" sqref="A28"/>
    </sheetView>
  </sheetViews>
  <sheetFormatPr baseColWidth="10" defaultRowHeight="15" x14ac:dyDescent="0"/>
  <cols>
    <col min="1" max="16384" width="10.83203125" style="1"/>
  </cols>
  <sheetData>
    <row r="1" spans="1:30">
      <c r="A1" s="1" t="s">
        <v>10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</row>
    <row r="2" spans="1:30">
      <c r="A2" s="1" t="s">
        <v>62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</row>
    <row r="3" spans="1:30">
      <c r="A3" s="1" t="s">
        <v>2</v>
      </c>
      <c r="B3" s="1">
        <v>1.8989596044039527</v>
      </c>
      <c r="C3" s="1">
        <v>1.9152251384408074</v>
      </c>
      <c r="D3" s="1">
        <v>1.450347346220584</v>
      </c>
      <c r="E3" s="1">
        <v>-0.26908837743038611</v>
      </c>
      <c r="F3" s="1">
        <v>2.2333050835579744</v>
      </c>
      <c r="G3" s="1">
        <v>6.6383379092795005</v>
      </c>
    </row>
    <row r="4" spans="1:30">
      <c r="A4" s="1" t="s">
        <v>63</v>
      </c>
      <c r="B4" s="1">
        <v>3.0635360143415444E-3</v>
      </c>
      <c r="C4" s="1">
        <v>2.38267796267208E-2</v>
      </c>
      <c r="D4" s="1">
        <v>6.7591078776912061E-2</v>
      </c>
      <c r="E4" s="1">
        <v>5.273652080504574E-2</v>
      </c>
      <c r="F4" s="1">
        <v>1.1868270586760214E-2</v>
      </c>
      <c r="G4" s="1">
        <v>5.2406117581309024E-2</v>
      </c>
    </row>
    <row r="5" spans="1:30">
      <c r="A5" s="1" t="s">
        <v>19</v>
      </c>
      <c r="B5" s="1">
        <v>3.9429705917732955E-2</v>
      </c>
      <c r="C5" s="1">
        <v>3.8418662340092154E-3</v>
      </c>
      <c r="D5" s="1">
        <v>5.6324841448079789E-2</v>
      </c>
      <c r="E5" s="1">
        <v>2.7157668493528814E-2</v>
      </c>
      <c r="F5" s="1">
        <v>9.6915380289915948E-2</v>
      </c>
      <c r="G5" s="1">
        <v>8.8504471776374369E-3</v>
      </c>
    </row>
    <row r="8" spans="1:30">
      <c r="A8" s="1" t="s">
        <v>247</v>
      </c>
      <c r="B8" s="12" t="s">
        <v>226</v>
      </c>
      <c r="C8" s="12" t="s">
        <v>227</v>
      </c>
      <c r="D8" s="12"/>
      <c r="E8" s="12" t="s">
        <v>228</v>
      </c>
      <c r="F8" s="12" t="s">
        <v>229</v>
      </c>
      <c r="G8" s="13" t="s">
        <v>230</v>
      </c>
      <c r="H8" s="13" t="s">
        <v>231</v>
      </c>
      <c r="I8" s="13"/>
      <c r="J8" s="13" t="s">
        <v>242</v>
      </c>
      <c r="K8" s="13"/>
      <c r="L8" s="12" t="s">
        <v>232</v>
      </c>
      <c r="M8" s="12" t="s">
        <v>233</v>
      </c>
      <c r="N8" s="12"/>
      <c r="O8" s="12" t="s">
        <v>232</v>
      </c>
      <c r="P8" s="12"/>
      <c r="Q8" s="13" t="s">
        <v>234</v>
      </c>
      <c r="R8" s="13" t="s">
        <v>235</v>
      </c>
      <c r="S8" s="13"/>
      <c r="T8" s="13" t="s">
        <v>236</v>
      </c>
      <c r="U8" s="13"/>
      <c r="V8" s="12" t="s">
        <v>241</v>
      </c>
      <c r="W8" s="12" t="s">
        <v>237</v>
      </c>
      <c r="X8" s="12" t="s">
        <v>238</v>
      </c>
      <c r="Y8" s="12"/>
      <c r="Z8" s="12"/>
      <c r="AA8" s="12" t="s">
        <v>239</v>
      </c>
      <c r="AB8" s="12" t="s">
        <v>240</v>
      </c>
      <c r="AC8" s="12" t="s">
        <v>241</v>
      </c>
      <c r="AD8" s="12"/>
    </row>
    <row r="9" spans="1:30">
      <c r="A9" s="1">
        <v>1</v>
      </c>
      <c r="B9" s="12">
        <v>43555603</v>
      </c>
      <c r="C9" s="12">
        <v>32113905</v>
      </c>
      <c r="D9" s="12">
        <f>B9/C9</f>
        <v>1.3562848554232194</v>
      </c>
      <c r="E9" s="12">
        <f>D9*15*1.5</f>
        <v>30.516409247022438</v>
      </c>
      <c r="F9" s="12">
        <f>AVERAGE(E9:E12)</f>
        <v>31.755223820685018</v>
      </c>
      <c r="G9" s="13">
        <v>4287118</v>
      </c>
      <c r="H9" s="13">
        <v>7078742</v>
      </c>
      <c r="I9" s="14">
        <f>G9/H9</f>
        <v>0.60563275226021795</v>
      </c>
      <c r="J9" s="14">
        <f>I9*3*1.5</f>
        <v>2.7253473851709806</v>
      </c>
      <c r="K9" s="13">
        <f>AVERAGE(J10:J12)</f>
        <v>3.0811944701077052</v>
      </c>
      <c r="L9" s="12">
        <v>457235</v>
      </c>
      <c r="M9" s="12">
        <v>1389150</v>
      </c>
      <c r="N9" s="12">
        <f>L9/M9</f>
        <v>0.32914732030378291</v>
      </c>
      <c r="O9" s="12">
        <f>N9*0.3*1.5</f>
        <v>0.1481162941367023</v>
      </c>
      <c r="P9" s="12">
        <f>AVERAGE(O9:O12)</f>
        <v>0.12460439607413065</v>
      </c>
      <c r="Q9" s="13">
        <v>3877924</v>
      </c>
      <c r="R9" s="13">
        <v>9435487</v>
      </c>
      <c r="S9" s="13">
        <f>Q9/R9</f>
        <v>0.41099351840556825</v>
      </c>
      <c r="T9" s="13">
        <f>S9*1.5*3</f>
        <v>1.8494708328250571</v>
      </c>
      <c r="U9" s="13">
        <f>AVERAGE(T9:T12)</f>
        <v>1.8319113315457323</v>
      </c>
      <c r="V9" s="12">
        <v>3029451</v>
      </c>
      <c r="W9" s="12">
        <v>535628</v>
      </c>
      <c r="X9" s="12">
        <v>4363364</v>
      </c>
      <c r="Y9" s="15">
        <f>V9/W9</f>
        <v>5.6558861747332108</v>
      </c>
      <c r="Z9" s="15">
        <f>X9/W9</f>
        <v>8.1462582239912784</v>
      </c>
      <c r="AA9" s="15">
        <f>Y9*1.5*15</f>
        <v>127.25743893149723</v>
      </c>
      <c r="AB9" s="15">
        <f>Z9*1.5*15</f>
        <v>183.29081003980377</v>
      </c>
      <c r="AC9" s="12">
        <f>AVERAGE(AA10:AA12)</f>
        <v>135.73607552207963</v>
      </c>
      <c r="AD9" s="12">
        <f>AVERAGE(AB10:AB12)</f>
        <v>221.90523669614171</v>
      </c>
    </row>
    <row r="10" spans="1:30">
      <c r="A10" s="1">
        <v>2</v>
      </c>
      <c r="B10" s="12">
        <v>46454235</v>
      </c>
      <c r="C10" s="12">
        <v>31619818</v>
      </c>
      <c r="D10" s="12">
        <f t="shared" ref="D10:D12" si="0">B10/C10</f>
        <v>1.4691493480449509</v>
      </c>
      <c r="E10" s="12">
        <f t="shared" ref="E10:E12" si="1">D10*15*1.5</f>
        <v>33.055860331011395</v>
      </c>
      <c r="F10" s="12"/>
      <c r="G10" s="13">
        <v>4575898</v>
      </c>
      <c r="H10" s="13">
        <v>6461046</v>
      </c>
      <c r="I10" s="13">
        <f t="shared" ref="I10:I12" si="2">G10/H10</f>
        <v>0.70822866761821535</v>
      </c>
      <c r="J10" s="13">
        <f t="shared" ref="J10:J12" si="3">I10*3*1.5</f>
        <v>3.1870290042819689</v>
      </c>
      <c r="K10" s="13"/>
      <c r="L10" s="12">
        <v>388441</v>
      </c>
      <c r="M10" s="12">
        <v>1356648</v>
      </c>
      <c r="N10" s="12">
        <f t="shared" ref="N10:N12" si="4">L10/M10</f>
        <v>0.28632408701446505</v>
      </c>
      <c r="O10" s="12">
        <f t="shared" ref="O10:O12" si="5">N10*0.3*1.5</f>
        <v>0.12884583915650927</v>
      </c>
      <c r="P10" s="12"/>
      <c r="Q10" s="13">
        <v>3967527</v>
      </c>
      <c r="R10" s="13">
        <v>9691239</v>
      </c>
      <c r="S10" s="13">
        <f t="shared" ref="S10:S12" si="6">Q10/R10</f>
        <v>0.40939316427961381</v>
      </c>
      <c r="T10" s="13">
        <f t="shared" ref="T10:T12" si="7">S10*1.5*3</f>
        <v>1.842269239258262</v>
      </c>
      <c r="U10" s="13"/>
      <c r="V10" s="12">
        <v>3482872</v>
      </c>
      <c r="W10" s="12">
        <v>572433</v>
      </c>
      <c r="X10" s="12">
        <v>5532502</v>
      </c>
      <c r="Y10" s="12">
        <f t="shared" ref="Y10:Y12" si="8">V10/W10</f>
        <v>6.0843312667159299</v>
      </c>
      <c r="Z10" s="12">
        <f t="shared" ref="Z10:Z12" si="9">X10/W10</f>
        <v>9.6648900395330113</v>
      </c>
      <c r="AA10" s="12">
        <f t="shared" ref="AA10:AB12" si="10">Y10*1.5*15</f>
        <v>136.89745350110843</v>
      </c>
      <c r="AB10" s="12">
        <f t="shared" si="10"/>
        <v>217.46002588949273</v>
      </c>
      <c r="AC10" s="12"/>
      <c r="AD10" s="12"/>
    </row>
    <row r="11" spans="1:30">
      <c r="A11" s="1">
        <v>3</v>
      </c>
      <c r="B11" s="12">
        <v>47397682</v>
      </c>
      <c r="C11" s="12">
        <v>33237601</v>
      </c>
      <c r="D11" s="12">
        <f t="shared" si="0"/>
        <v>1.4260259637872179</v>
      </c>
      <c r="E11" s="12">
        <f t="shared" si="1"/>
        <v>32.085584185212404</v>
      </c>
      <c r="F11" s="12"/>
      <c r="G11" s="13">
        <v>4395548</v>
      </c>
      <c r="H11" s="13">
        <v>6513458</v>
      </c>
      <c r="I11" s="13">
        <f t="shared" si="2"/>
        <v>0.67484092167324949</v>
      </c>
      <c r="J11" s="13">
        <f t="shared" si="3"/>
        <v>3.0367841475296231</v>
      </c>
      <c r="K11" s="13"/>
      <c r="L11" s="12">
        <v>350233</v>
      </c>
      <c r="M11" s="12">
        <v>1392812</v>
      </c>
      <c r="N11" s="12">
        <f t="shared" si="4"/>
        <v>0.25145748313483801</v>
      </c>
      <c r="O11" s="12">
        <f t="shared" si="5"/>
        <v>0.1131558674106771</v>
      </c>
      <c r="P11" s="12"/>
      <c r="Q11" s="13">
        <v>4226408</v>
      </c>
      <c r="R11" s="13">
        <v>10537361</v>
      </c>
      <c r="S11" s="13">
        <f t="shared" si="6"/>
        <v>0.4010879004714748</v>
      </c>
      <c r="T11" s="13">
        <f t="shared" si="7"/>
        <v>1.8048955521216368</v>
      </c>
      <c r="U11" s="13"/>
      <c r="V11" s="12">
        <v>3663179</v>
      </c>
      <c r="W11" s="12">
        <v>609554</v>
      </c>
      <c r="X11" s="12">
        <v>6081974</v>
      </c>
      <c r="Y11" s="12">
        <f t="shared" si="8"/>
        <v>6.009605383608343</v>
      </c>
      <c r="Z11" s="12">
        <f t="shared" si="9"/>
        <v>9.9777443835985</v>
      </c>
      <c r="AA11" s="12">
        <f t="shared" si="10"/>
        <v>135.21612113118772</v>
      </c>
      <c r="AB11" s="12">
        <f t="shared" si="10"/>
        <v>224.49924863096626</v>
      </c>
      <c r="AC11" s="12"/>
      <c r="AD11" s="12"/>
    </row>
    <row r="12" spans="1:30">
      <c r="A12" s="1">
        <v>4</v>
      </c>
      <c r="B12" s="12">
        <v>42117533</v>
      </c>
      <c r="C12" s="12">
        <v>30215325</v>
      </c>
      <c r="D12" s="12">
        <f t="shared" si="0"/>
        <v>1.3939129564219481</v>
      </c>
      <c r="E12" s="12">
        <f t="shared" si="1"/>
        <v>31.36304151949383</v>
      </c>
      <c r="F12" s="12"/>
      <c r="G12" s="13">
        <v>4038018</v>
      </c>
      <c r="H12" s="13">
        <v>6017372</v>
      </c>
      <c r="I12" s="13">
        <f t="shared" si="2"/>
        <v>0.67106005744700514</v>
      </c>
      <c r="J12" s="13">
        <f t="shared" si="3"/>
        <v>3.0197702585115231</v>
      </c>
      <c r="K12" s="13"/>
      <c r="L12" s="12">
        <v>320593</v>
      </c>
      <c r="M12" s="12">
        <v>1332109</v>
      </c>
      <c r="N12" s="12">
        <f t="shared" si="4"/>
        <v>0.2406657413169643</v>
      </c>
      <c r="O12" s="12">
        <f t="shared" si="5"/>
        <v>0.10829958359263393</v>
      </c>
      <c r="P12" s="12"/>
      <c r="Q12" s="13">
        <v>4239150</v>
      </c>
      <c r="R12" s="13">
        <v>10418391</v>
      </c>
      <c r="S12" s="13">
        <f t="shared" si="6"/>
        <v>0.40689104488399408</v>
      </c>
      <c r="T12" s="13">
        <f t="shared" si="7"/>
        <v>1.8310097019779732</v>
      </c>
      <c r="U12" s="13"/>
      <c r="V12" s="12">
        <v>3302722</v>
      </c>
      <c r="W12" s="12">
        <v>550068</v>
      </c>
      <c r="X12" s="12">
        <v>5470278</v>
      </c>
      <c r="Y12" s="12">
        <f t="shared" si="8"/>
        <v>6.0042067526196758</v>
      </c>
      <c r="Z12" s="12">
        <f t="shared" si="9"/>
        <v>9.9447304696873839</v>
      </c>
      <c r="AA12" s="12">
        <f t="shared" si="10"/>
        <v>135.09465193394271</v>
      </c>
      <c r="AB12" s="12">
        <f t="shared" si="10"/>
        <v>223.75643556796612</v>
      </c>
      <c r="AC12" s="12"/>
      <c r="AD12" s="12"/>
    </row>
    <row r="13" spans="1:30">
      <c r="A13" s="1" t="s">
        <v>243</v>
      </c>
    </row>
    <row r="14" spans="1:30">
      <c r="A14" s="1" t="s">
        <v>244</v>
      </c>
      <c r="B14" s="12">
        <v>33233746</v>
      </c>
      <c r="C14" s="12">
        <v>33648285</v>
      </c>
      <c r="D14" s="12">
        <f t="shared" ref="D14:D26" si="11">B14/C14</f>
        <v>0.98768023392574089</v>
      </c>
      <c r="E14" s="12">
        <f t="shared" ref="E14:E26" si="12">D14*15*1.5</f>
        <v>22.222805263329171</v>
      </c>
      <c r="F14" s="12">
        <f>($F$2-E14)/15.9</f>
        <v>-1.3347676266244761</v>
      </c>
      <c r="G14" s="13">
        <v>3165665</v>
      </c>
      <c r="H14" s="13">
        <v>5800264</v>
      </c>
      <c r="I14" s="13">
        <f t="shared" ref="I14:I26" si="13">G14/H14</f>
        <v>0.5457794679690442</v>
      </c>
      <c r="J14" s="13">
        <f t="shared" ref="J14:J26" si="14">I14*3*1.5</f>
        <v>2.456007605860699</v>
      </c>
      <c r="K14" s="13">
        <f>($K$2-J14)/15.9</f>
        <v>-0.15446588716105025</v>
      </c>
      <c r="L14" s="12">
        <v>583734</v>
      </c>
      <c r="M14" s="12">
        <v>1272748</v>
      </c>
      <c r="N14" s="12">
        <f t="shared" ref="N14:N26" si="15">L14/M14</f>
        <v>0.45864067356617333</v>
      </c>
      <c r="O14" s="12">
        <f t="shared" ref="O14:O26" si="16">N14*0.3*1.5</f>
        <v>0.20638830310477796</v>
      </c>
      <c r="P14" s="12">
        <f>(O14-$P$2)/15.9</f>
        <v>1.2980396421684148E-2</v>
      </c>
      <c r="Q14" s="13">
        <v>30213928</v>
      </c>
      <c r="R14" s="13">
        <v>9417190</v>
      </c>
      <c r="S14" s="13">
        <f t="shared" ref="S14:S26" si="17">Q14/R14</f>
        <v>3.2083804192121006</v>
      </c>
      <c r="T14" s="13">
        <f t="shared" ref="T14:T26" si="18">S14*1.5*3</f>
        <v>14.437711886454451</v>
      </c>
      <c r="U14" s="13">
        <f>(T14-$U$2)/15.9</f>
        <v>0.90803219411663216</v>
      </c>
      <c r="V14" s="12">
        <v>2518013</v>
      </c>
      <c r="W14" s="12">
        <v>647043</v>
      </c>
      <c r="X14" s="12">
        <v>4866079</v>
      </c>
      <c r="Y14" s="12">
        <f t="shared" ref="Y14:Y26" si="19">V14/W14</f>
        <v>3.8915698029342716</v>
      </c>
      <c r="Z14" s="12">
        <f t="shared" ref="Z14:Z26" si="20">X14/W14</f>
        <v>7.5204878192021241</v>
      </c>
      <c r="AA14" s="12">
        <f t="shared" ref="AA14:AB26" si="21">Y14*1.5*15</f>
        <v>87.560320566021119</v>
      </c>
      <c r="AB14" s="12">
        <f t="shared" si="21"/>
        <v>169.2109759320478</v>
      </c>
      <c r="AC14" s="12">
        <f>($AC$2-AA14)/15.9</f>
        <v>-5.5069384003786865</v>
      </c>
      <c r="AD14" s="12">
        <f>($AD$2-AB14)/15.9</f>
        <v>-10.642199744153949</v>
      </c>
    </row>
    <row r="15" spans="1:30">
      <c r="A15" s="1" t="s">
        <v>245</v>
      </c>
      <c r="B15" s="12">
        <v>34133504</v>
      </c>
      <c r="C15" s="12">
        <v>34550142</v>
      </c>
      <c r="D15" s="12">
        <f t="shared" si="11"/>
        <v>0.98794106258666026</v>
      </c>
      <c r="E15" s="12">
        <f t="shared" si="12"/>
        <v>22.228673908199855</v>
      </c>
      <c r="F15" s="12">
        <f t="shared" ref="F15:F16" si="22">($F$2-E15)/15.9</f>
        <v>-1.3351367237861544</v>
      </c>
      <c r="G15" s="13">
        <v>3276812</v>
      </c>
      <c r="H15" s="13">
        <v>6095620</v>
      </c>
      <c r="I15" s="13">
        <f t="shared" si="13"/>
        <v>0.53756828673703416</v>
      </c>
      <c r="J15" s="13">
        <f t="shared" si="14"/>
        <v>2.4190572903166538</v>
      </c>
      <c r="K15" s="13">
        <f t="shared" ref="K15:K16" si="23">($K$2-J15)/15.9</f>
        <v>-0.15214196794444362</v>
      </c>
      <c r="L15" s="12">
        <v>609844</v>
      </c>
      <c r="M15" s="12">
        <v>1238834</v>
      </c>
      <c r="N15" s="12">
        <f t="shared" si="15"/>
        <v>0.49227257243504779</v>
      </c>
      <c r="O15" s="12">
        <f t="shared" si="16"/>
        <v>0.2215226575957715</v>
      </c>
      <c r="P15" s="12">
        <f t="shared" ref="P15:P16" si="24">(O15-$P$2)/15.9</f>
        <v>1.3932242616086258E-2</v>
      </c>
      <c r="Q15" s="13">
        <v>31159625</v>
      </c>
      <c r="R15" s="13">
        <v>9786060</v>
      </c>
      <c r="S15" s="13">
        <f t="shared" si="17"/>
        <v>3.1840827667110156</v>
      </c>
      <c r="T15" s="13">
        <f t="shared" si="18"/>
        <v>14.328372450199572</v>
      </c>
      <c r="U15" s="13">
        <f t="shared" ref="U15:U16" si="25">(T15-$U$2)/15.9</f>
        <v>0.90115550001255162</v>
      </c>
      <c r="V15" s="12">
        <v>2532663</v>
      </c>
      <c r="W15" s="12">
        <v>640604</v>
      </c>
      <c r="X15" s="12">
        <v>4905566</v>
      </c>
      <c r="Y15" s="12">
        <f t="shared" si="19"/>
        <v>3.9535547701856375</v>
      </c>
      <c r="Z15" s="12">
        <f t="shared" si="20"/>
        <v>7.6577199018426363</v>
      </c>
      <c r="AA15" s="12">
        <f t="shared" si="21"/>
        <v>88.954982329176858</v>
      </c>
      <c r="AB15" s="12">
        <f t="shared" si="21"/>
        <v>172.29869779145932</v>
      </c>
      <c r="AC15" s="12">
        <f t="shared" ref="AC15:AC16" si="26">($AC$2-AA15)/15.9</f>
        <v>-5.5946529766777893</v>
      </c>
      <c r="AD15" s="12">
        <f t="shared" ref="AD15:AD16" si="27">($AD$2-AB15)/15.9</f>
        <v>-10.836396087513165</v>
      </c>
    </row>
    <row r="16" spans="1:30">
      <c r="A16" s="1" t="s">
        <v>246</v>
      </c>
      <c r="B16" s="12">
        <v>33711475</v>
      </c>
      <c r="C16" s="12">
        <v>34262668</v>
      </c>
      <c r="D16" s="12">
        <f t="shared" si="11"/>
        <v>0.98391272390112761</v>
      </c>
      <c r="E16" s="12">
        <f t="shared" si="12"/>
        <v>22.138036287775371</v>
      </c>
      <c r="F16" s="12">
        <f t="shared" si="22"/>
        <v>-1.3294362445141743</v>
      </c>
      <c r="G16" s="13">
        <v>3127975</v>
      </c>
      <c r="H16" s="13">
        <v>6115864</v>
      </c>
      <c r="I16" s="13">
        <f t="shared" si="13"/>
        <v>0.51145267455260612</v>
      </c>
      <c r="J16" s="13">
        <f t="shared" si="14"/>
        <v>2.3015370354867279</v>
      </c>
      <c r="K16" s="13">
        <f t="shared" si="23"/>
        <v>-0.14475075694885081</v>
      </c>
      <c r="L16" s="12">
        <v>573646</v>
      </c>
      <c r="M16" s="12">
        <v>1173054</v>
      </c>
      <c r="N16" s="12">
        <f t="shared" si="15"/>
        <v>0.48901926083539204</v>
      </c>
      <c r="O16" s="12">
        <f t="shared" si="16"/>
        <v>0.22005866737592644</v>
      </c>
      <c r="P16" s="12">
        <f t="shared" si="24"/>
        <v>1.3840167759492228E-2</v>
      </c>
      <c r="Q16" s="13">
        <v>29360062</v>
      </c>
      <c r="R16" s="13">
        <v>9778160</v>
      </c>
      <c r="S16" s="13">
        <f t="shared" si="17"/>
        <v>3.0026162386379442</v>
      </c>
      <c r="T16" s="13">
        <f t="shared" si="18"/>
        <v>13.511773073870749</v>
      </c>
      <c r="U16" s="13">
        <f t="shared" si="25"/>
        <v>0.84979704867111627</v>
      </c>
      <c r="V16" s="12">
        <v>2467491</v>
      </c>
      <c r="W16" s="12">
        <v>620870</v>
      </c>
      <c r="X16" s="12">
        <v>4490294</v>
      </c>
      <c r="Y16" s="12">
        <f t="shared" si="19"/>
        <v>3.9742474269976</v>
      </c>
      <c r="Z16" s="12">
        <f t="shared" si="20"/>
        <v>7.2322611818899283</v>
      </c>
      <c r="AA16" s="12">
        <f t="shared" si="21"/>
        <v>89.420567107446004</v>
      </c>
      <c r="AB16" s="12">
        <f t="shared" si="21"/>
        <v>162.72587659252338</v>
      </c>
      <c r="AC16" s="12">
        <f t="shared" si="26"/>
        <v>-5.6239350382041513</v>
      </c>
      <c r="AD16" s="12">
        <f t="shared" si="27"/>
        <v>-10.234331861164993</v>
      </c>
    </row>
    <row r="17" spans="1:30" s="7" customFormat="1">
      <c r="B17" s="15"/>
      <c r="C17" s="15"/>
      <c r="D17" s="15"/>
      <c r="E17" s="15"/>
      <c r="F17" s="15"/>
      <c r="G17" s="14"/>
      <c r="H17" s="14"/>
      <c r="I17" s="14"/>
      <c r="J17" s="14"/>
      <c r="K17" s="14"/>
      <c r="L17" s="15"/>
      <c r="M17" s="15"/>
      <c r="N17" s="15"/>
      <c r="O17" s="15"/>
      <c r="P17" s="15"/>
      <c r="Q17" s="14"/>
      <c r="R17" s="14"/>
      <c r="S17" s="14"/>
      <c r="T17" s="14"/>
      <c r="U17" s="14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>
      <c r="B18" s="12"/>
      <c r="C18" s="12"/>
      <c r="D18" s="12" t="e">
        <f t="shared" si="11"/>
        <v>#DIV/0!</v>
      </c>
      <c r="E18" s="12" t="e">
        <f t="shared" si="12"/>
        <v>#DIV/0!</v>
      </c>
      <c r="F18" s="12"/>
      <c r="G18" s="13"/>
      <c r="H18" s="13"/>
      <c r="I18" s="13" t="e">
        <f t="shared" si="13"/>
        <v>#DIV/0!</v>
      </c>
      <c r="J18" s="13" t="e">
        <f t="shared" si="14"/>
        <v>#DIV/0!</v>
      </c>
      <c r="K18" s="13"/>
      <c r="L18" s="12"/>
      <c r="M18" s="12"/>
      <c r="N18" s="12" t="e">
        <f t="shared" si="15"/>
        <v>#DIV/0!</v>
      </c>
      <c r="O18" s="12" t="e">
        <f t="shared" si="16"/>
        <v>#DIV/0!</v>
      </c>
      <c r="P18" s="12"/>
      <c r="Q18" s="13"/>
      <c r="R18" s="13"/>
      <c r="S18" s="13" t="e">
        <f t="shared" si="17"/>
        <v>#DIV/0!</v>
      </c>
      <c r="T18" s="13" t="e">
        <f t="shared" si="18"/>
        <v>#DIV/0!</v>
      </c>
      <c r="U18" s="13"/>
      <c r="V18" s="12"/>
      <c r="W18" s="12"/>
      <c r="X18" s="12"/>
      <c r="Y18" s="12" t="e">
        <f t="shared" si="19"/>
        <v>#DIV/0!</v>
      </c>
      <c r="Z18" s="12" t="e">
        <f t="shared" si="20"/>
        <v>#DIV/0!</v>
      </c>
      <c r="AA18" s="12" t="e">
        <f t="shared" si="21"/>
        <v>#DIV/0!</v>
      </c>
      <c r="AB18" s="12" t="e">
        <f t="shared" si="21"/>
        <v>#DIV/0!</v>
      </c>
      <c r="AC18" s="12"/>
      <c r="AD18" s="12"/>
    </row>
    <row r="19" spans="1:30">
      <c r="B19" s="12"/>
      <c r="C19" s="12"/>
      <c r="D19" s="12" t="e">
        <f t="shared" si="11"/>
        <v>#DIV/0!</v>
      </c>
      <c r="E19" s="12" t="e">
        <f t="shared" si="12"/>
        <v>#DIV/0!</v>
      </c>
      <c r="F19" s="12"/>
      <c r="G19" s="13"/>
      <c r="H19" s="13"/>
      <c r="I19" s="13" t="e">
        <f t="shared" si="13"/>
        <v>#DIV/0!</v>
      </c>
      <c r="J19" s="13" t="e">
        <f t="shared" si="14"/>
        <v>#DIV/0!</v>
      </c>
      <c r="K19" s="13"/>
      <c r="L19" s="12"/>
      <c r="M19" s="12"/>
      <c r="N19" s="12" t="e">
        <f t="shared" si="15"/>
        <v>#DIV/0!</v>
      </c>
      <c r="O19" s="12" t="e">
        <f t="shared" si="16"/>
        <v>#DIV/0!</v>
      </c>
      <c r="P19" s="12"/>
      <c r="Q19" s="13"/>
      <c r="R19" s="13"/>
      <c r="S19" s="13" t="e">
        <f t="shared" si="17"/>
        <v>#DIV/0!</v>
      </c>
      <c r="T19" s="13" t="e">
        <f t="shared" si="18"/>
        <v>#DIV/0!</v>
      </c>
      <c r="U19" s="13"/>
      <c r="V19" s="12"/>
      <c r="W19" s="12"/>
      <c r="X19" s="12"/>
      <c r="Y19" s="12" t="e">
        <f t="shared" si="19"/>
        <v>#DIV/0!</v>
      </c>
      <c r="Z19" s="12" t="e">
        <f t="shared" si="20"/>
        <v>#DIV/0!</v>
      </c>
      <c r="AA19" s="12" t="e">
        <f t="shared" si="21"/>
        <v>#DIV/0!</v>
      </c>
      <c r="AB19" s="12" t="e">
        <f t="shared" si="21"/>
        <v>#DIV/0!</v>
      </c>
      <c r="AC19" s="12"/>
      <c r="AD19" s="12"/>
    </row>
    <row r="20" spans="1:30">
      <c r="A20" s="1" t="s">
        <v>207</v>
      </c>
      <c r="B20" s="12">
        <v>31206838</v>
      </c>
      <c r="C20" s="12">
        <v>34474190</v>
      </c>
      <c r="D20" s="12">
        <f t="shared" si="11"/>
        <v>0.905223240923137</v>
      </c>
      <c r="E20" s="12">
        <f t="shared" si="12"/>
        <v>20.367522920770583</v>
      </c>
      <c r="F20" s="12">
        <f>($F$2-E20)/9.58</f>
        <v>-2.021662100289205</v>
      </c>
      <c r="G20" s="13">
        <v>3366115</v>
      </c>
      <c r="H20" s="13">
        <v>6234994</v>
      </c>
      <c r="I20" s="13">
        <f t="shared" si="13"/>
        <v>0.53987461736129982</v>
      </c>
      <c r="J20" s="13">
        <f t="shared" si="14"/>
        <v>2.4294357781258493</v>
      </c>
      <c r="K20" s="13">
        <f>($K$2-J20)/9.58</f>
        <v>-0.25359454886491117</v>
      </c>
      <c r="L20" s="12">
        <v>288038</v>
      </c>
      <c r="M20" s="12">
        <v>1198414</v>
      </c>
      <c r="N20" s="12">
        <f t="shared" si="15"/>
        <v>0.24034932836231887</v>
      </c>
      <c r="O20" s="12">
        <f t="shared" si="16"/>
        <v>0.10815719776304347</v>
      </c>
      <c r="P20" s="12">
        <f>(O20-$P$2)/9.58</f>
        <v>1.1289895382363619E-2</v>
      </c>
      <c r="Q20" s="13">
        <v>34732582</v>
      </c>
      <c r="R20" s="13">
        <v>9757012</v>
      </c>
      <c r="S20" s="13">
        <f t="shared" si="17"/>
        <v>3.559755999070207</v>
      </c>
      <c r="T20" s="13">
        <f t="shared" si="18"/>
        <v>16.018901995815931</v>
      </c>
      <c r="U20" s="13">
        <f>(T20-$U$2)/9.58</f>
        <v>1.6721192062438341</v>
      </c>
      <c r="V20" s="12">
        <v>1912787</v>
      </c>
      <c r="W20" s="12">
        <v>651792</v>
      </c>
      <c r="X20" s="12">
        <v>3993581</v>
      </c>
      <c r="Y20" s="12">
        <f t="shared" si="19"/>
        <v>2.9346586027444337</v>
      </c>
      <c r="Z20" s="12">
        <f t="shared" si="20"/>
        <v>6.1270788840611727</v>
      </c>
      <c r="AA20" s="12">
        <f t="shared" si="21"/>
        <v>66.02981856174975</v>
      </c>
      <c r="AB20" s="12">
        <f t="shared" si="21"/>
        <v>137.85927489137637</v>
      </c>
      <c r="AC20" s="12">
        <f>($AC$2-AA20)/9.58</f>
        <v>-6.892465403105402</v>
      </c>
      <c r="AD20" s="12">
        <f>($AD$2-AC20)/9.58</f>
        <v>0.71946402955171207</v>
      </c>
    </row>
    <row r="21" spans="1:30">
      <c r="A21" s="1" t="s">
        <v>214</v>
      </c>
      <c r="B21" s="12">
        <v>31650811</v>
      </c>
      <c r="C21" s="12">
        <v>34764262</v>
      </c>
      <c r="D21" s="12">
        <f t="shared" si="11"/>
        <v>0.91044104431154038</v>
      </c>
      <c r="E21" s="12">
        <f t="shared" si="12"/>
        <v>20.48492349700966</v>
      </c>
      <c r="F21" s="12">
        <f t="shared" ref="F21:F24" si="28">($F$2-E21)/9.58</f>
        <v>-2.0339168577254343</v>
      </c>
      <c r="G21" s="13">
        <v>3358207</v>
      </c>
      <c r="H21" s="13">
        <v>6001027</v>
      </c>
      <c r="I21" s="13">
        <f t="shared" si="13"/>
        <v>0.55960538087897294</v>
      </c>
      <c r="J21" s="13">
        <f t="shared" si="14"/>
        <v>2.5182242139553783</v>
      </c>
      <c r="K21" s="13">
        <f t="shared" ref="K21:K24" si="29">($K$2-J21)/9.58</f>
        <v>-0.26286265281371379</v>
      </c>
      <c r="L21" s="12">
        <v>276067</v>
      </c>
      <c r="M21" s="12">
        <v>1133511</v>
      </c>
      <c r="N21" s="12">
        <f t="shared" si="15"/>
        <v>0.24355034931288713</v>
      </c>
      <c r="O21" s="12">
        <f t="shared" si="16"/>
        <v>0.1095976571907992</v>
      </c>
      <c r="P21" s="12">
        <f t="shared" ref="P21:P24" si="30">(O21-$P$2)/9.58</f>
        <v>1.1440256491732692E-2</v>
      </c>
      <c r="Q21" s="13">
        <v>33634145</v>
      </c>
      <c r="R21" s="13">
        <v>9510157</v>
      </c>
      <c r="S21" s="13">
        <f t="shared" si="17"/>
        <v>3.5366550730971107</v>
      </c>
      <c r="T21" s="13">
        <f t="shared" si="18"/>
        <v>15.914947828936999</v>
      </c>
      <c r="U21" s="13">
        <f t="shared" ref="U21:U24" si="31">(T21-$U$2)/9.58</f>
        <v>1.6612680405988516</v>
      </c>
      <c r="V21" s="12">
        <v>1865919</v>
      </c>
      <c r="W21" s="12">
        <v>630466</v>
      </c>
      <c r="X21" s="12">
        <v>3939256</v>
      </c>
      <c r="Y21" s="12">
        <f t="shared" si="19"/>
        <v>2.9595870356212708</v>
      </c>
      <c r="Z21" s="12">
        <f t="shared" si="20"/>
        <v>6.248165642556458</v>
      </c>
      <c r="AA21" s="12">
        <f t="shared" si="21"/>
        <v>66.5907083014786</v>
      </c>
      <c r="AB21" s="12">
        <f t="shared" si="21"/>
        <v>140.5837269575203</v>
      </c>
      <c r="AC21" s="12">
        <f t="shared" ref="AC21:AC24" si="32">($AC$2-AA21)/9.58</f>
        <v>-6.9510133926386848</v>
      </c>
      <c r="AD21" s="12">
        <f t="shared" ref="AD21:AD24" si="33">($AD$2-AC21)/9.58</f>
        <v>0.72557551071385018</v>
      </c>
    </row>
    <row r="22" spans="1:30">
      <c r="A22" s="1" t="s">
        <v>223</v>
      </c>
      <c r="B22" s="12">
        <v>31836056</v>
      </c>
      <c r="C22" s="12">
        <v>33355251</v>
      </c>
      <c r="D22" s="12">
        <f t="shared" si="11"/>
        <v>0.95445409779707546</v>
      </c>
      <c r="E22" s="12">
        <f t="shared" si="12"/>
        <v>21.475217200434198</v>
      </c>
      <c r="F22" s="12">
        <f t="shared" si="28"/>
        <v>-2.1372878079785176</v>
      </c>
      <c r="G22" s="13">
        <v>3500807</v>
      </c>
      <c r="H22" s="13">
        <v>5934449</v>
      </c>
      <c r="I22" s="14">
        <f t="shared" si="13"/>
        <v>0.5899127282077915</v>
      </c>
      <c r="J22" s="14">
        <f t="shared" si="14"/>
        <v>2.6546072769350619</v>
      </c>
      <c r="K22" s="14">
        <f t="shared" si="29"/>
        <v>-0.27709888068215677</v>
      </c>
      <c r="L22" s="12">
        <v>356397</v>
      </c>
      <c r="M22" s="12">
        <v>1108724</v>
      </c>
      <c r="N22" s="15">
        <f t="shared" si="15"/>
        <v>0.32144789866549295</v>
      </c>
      <c r="O22" s="15">
        <f t="shared" si="16"/>
        <v>0.1446515543994718</v>
      </c>
      <c r="P22" s="15">
        <f t="shared" si="30"/>
        <v>1.5099327181573257E-2</v>
      </c>
      <c r="Q22" s="13">
        <v>33820969</v>
      </c>
      <c r="R22" s="13">
        <v>9491004</v>
      </c>
      <c r="S22" s="13">
        <f t="shared" si="17"/>
        <v>3.5634764246227268</v>
      </c>
      <c r="T22" s="13">
        <f t="shared" si="18"/>
        <v>16.035643910802271</v>
      </c>
      <c r="U22" s="13">
        <f t="shared" si="31"/>
        <v>1.6738667965346838</v>
      </c>
      <c r="V22" s="12">
        <v>2158364</v>
      </c>
      <c r="W22" s="12">
        <v>601497</v>
      </c>
      <c r="X22" s="12">
        <v>4343394</v>
      </c>
      <c r="Y22" s="12">
        <f t="shared" si="19"/>
        <v>3.5883204737513239</v>
      </c>
      <c r="Z22" s="12">
        <f t="shared" si="20"/>
        <v>7.2209736706916248</v>
      </c>
      <c r="AA22" s="12">
        <f t="shared" si="21"/>
        <v>80.737210659404781</v>
      </c>
      <c r="AB22" s="12">
        <f t="shared" si="21"/>
        <v>162.47190759056156</v>
      </c>
      <c r="AC22" s="12">
        <f t="shared" si="32"/>
        <v>-8.427683784906554</v>
      </c>
      <c r="AD22" s="12">
        <f t="shared" si="33"/>
        <v>0.8797164702407676</v>
      </c>
    </row>
    <row r="23" spans="1:30">
      <c r="A23" s="1" t="s">
        <v>224</v>
      </c>
      <c r="B23" s="12">
        <v>31755029</v>
      </c>
      <c r="C23" s="12">
        <v>33615170</v>
      </c>
      <c r="D23" s="12">
        <f t="shared" si="11"/>
        <v>0.9446636444200639</v>
      </c>
      <c r="E23" s="12">
        <f t="shared" si="12"/>
        <v>21.254931999451436</v>
      </c>
      <c r="F23" s="12">
        <f t="shared" si="28"/>
        <v>-2.1142935281264545</v>
      </c>
      <c r="G23" s="13">
        <v>3365488</v>
      </c>
      <c r="H23" s="13">
        <v>6010272</v>
      </c>
      <c r="I23" s="13">
        <f t="shared" si="13"/>
        <v>0.55995602195707617</v>
      </c>
      <c r="J23" s="13">
        <f t="shared" si="14"/>
        <v>2.5198020988068426</v>
      </c>
      <c r="K23" s="13">
        <f t="shared" si="29"/>
        <v>-0.2630273589568729</v>
      </c>
      <c r="L23" s="12">
        <v>278427</v>
      </c>
      <c r="M23" s="12">
        <v>1098561</v>
      </c>
      <c r="N23" s="12">
        <f t="shared" si="15"/>
        <v>0.25344700931491287</v>
      </c>
      <c r="O23" s="12">
        <f t="shared" si="16"/>
        <v>0.11405115419171077</v>
      </c>
      <c r="P23" s="12">
        <f t="shared" si="30"/>
        <v>1.1905130917715112E-2</v>
      </c>
      <c r="Q23" s="13">
        <v>33819386</v>
      </c>
      <c r="R23" s="13">
        <v>9540750</v>
      </c>
      <c r="S23" s="13">
        <f t="shared" si="17"/>
        <v>3.5447303409061131</v>
      </c>
      <c r="T23" s="13">
        <f t="shared" si="18"/>
        <v>15.951286534077507</v>
      </c>
      <c r="U23" s="13">
        <f t="shared" si="31"/>
        <v>1.6650612248515142</v>
      </c>
      <c r="V23" s="12">
        <v>1992305</v>
      </c>
      <c r="W23" s="12">
        <v>608100</v>
      </c>
      <c r="X23" s="12">
        <v>4036035</v>
      </c>
      <c r="Y23" s="12">
        <f t="shared" si="19"/>
        <v>3.2762785726031902</v>
      </c>
      <c r="Z23" s="12">
        <f t="shared" si="20"/>
        <v>6.6371238283177112</v>
      </c>
      <c r="AA23" s="12">
        <f t="shared" si="21"/>
        <v>73.716267883571788</v>
      </c>
      <c r="AB23" s="12">
        <f t="shared" si="21"/>
        <v>149.3352861371485</v>
      </c>
      <c r="AC23" s="12">
        <f t="shared" si="32"/>
        <v>-7.6948087561139653</v>
      </c>
      <c r="AD23" s="12">
        <f t="shared" si="33"/>
        <v>0.80321594531461016</v>
      </c>
    </row>
    <row r="24" spans="1:30">
      <c r="A24" s="1" t="s">
        <v>225</v>
      </c>
      <c r="B24" s="12">
        <v>31464021</v>
      </c>
      <c r="C24" s="12">
        <v>34516273</v>
      </c>
      <c r="D24" s="12">
        <f t="shared" si="11"/>
        <v>0.91157063800022675</v>
      </c>
      <c r="E24" s="12">
        <f t="shared" si="12"/>
        <v>20.510339355005101</v>
      </c>
      <c r="F24" s="12">
        <f t="shared" si="28"/>
        <v>-2.0365698700422863</v>
      </c>
      <c r="G24" s="13">
        <v>3443072</v>
      </c>
      <c r="H24" s="13">
        <v>6326625</v>
      </c>
      <c r="I24" s="13">
        <f t="shared" si="13"/>
        <v>0.5442193902752257</v>
      </c>
      <c r="J24" s="13">
        <f t="shared" si="14"/>
        <v>2.4489872562385155</v>
      </c>
      <c r="K24" s="13">
        <f t="shared" si="29"/>
        <v>-0.25563541296852982</v>
      </c>
      <c r="L24" s="12">
        <v>259991</v>
      </c>
      <c r="M24" s="12">
        <v>1089893</v>
      </c>
      <c r="N24" s="12">
        <f t="shared" si="15"/>
        <v>0.23854727023661956</v>
      </c>
      <c r="O24" s="12">
        <f t="shared" si="16"/>
        <v>0.10734627160647879</v>
      </c>
      <c r="P24" s="12">
        <f t="shared" si="30"/>
        <v>1.1205247558087557E-2</v>
      </c>
      <c r="Q24" s="13">
        <v>33332440</v>
      </c>
      <c r="R24" s="13">
        <v>9854456</v>
      </c>
      <c r="S24" s="14">
        <f t="shared" si="17"/>
        <v>3.3824738778071564</v>
      </c>
      <c r="T24" s="14">
        <f t="shared" si="18"/>
        <v>15.221132450132204</v>
      </c>
      <c r="U24" s="14">
        <f t="shared" si="31"/>
        <v>1.588844723395846</v>
      </c>
      <c r="V24" s="12">
        <v>1983893</v>
      </c>
      <c r="W24" s="12">
        <v>596925</v>
      </c>
      <c r="X24" s="12">
        <v>4153532</v>
      </c>
      <c r="Y24" s="12">
        <f t="shared" si="19"/>
        <v>3.3235213804079238</v>
      </c>
      <c r="Z24" s="12">
        <f t="shared" si="20"/>
        <v>6.958214181011015</v>
      </c>
      <c r="AA24" s="12">
        <f t="shared" si="21"/>
        <v>74.779231059178287</v>
      </c>
      <c r="AB24" s="12">
        <f t="shared" si="21"/>
        <v>156.55981907274784</v>
      </c>
      <c r="AC24" s="12">
        <f t="shared" si="32"/>
        <v>-7.8057652462607816</v>
      </c>
      <c r="AD24" s="12">
        <f t="shared" si="33"/>
        <v>0.81479804240717968</v>
      </c>
    </row>
    <row r="25" spans="1:30">
      <c r="B25" s="12"/>
      <c r="C25" s="12"/>
      <c r="D25" s="12" t="e">
        <f t="shared" si="11"/>
        <v>#DIV/0!</v>
      </c>
      <c r="E25" s="12" t="e">
        <f t="shared" si="12"/>
        <v>#DIV/0!</v>
      </c>
      <c r="F25" s="12"/>
      <c r="G25" s="13"/>
      <c r="H25" s="13"/>
      <c r="I25" s="13" t="e">
        <f t="shared" si="13"/>
        <v>#DIV/0!</v>
      </c>
      <c r="J25" s="13" t="e">
        <f t="shared" si="14"/>
        <v>#DIV/0!</v>
      </c>
      <c r="K25" s="13"/>
      <c r="L25" s="12"/>
      <c r="M25" s="12"/>
      <c r="N25" s="12" t="e">
        <f t="shared" si="15"/>
        <v>#DIV/0!</v>
      </c>
      <c r="O25" s="12" t="e">
        <f t="shared" si="16"/>
        <v>#DIV/0!</v>
      </c>
      <c r="P25" s="12"/>
      <c r="Q25" s="13"/>
      <c r="R25" s="13"/>
      <c r="S25" s="13" t="e">
        <f t="shared" si="17"/>
        <v>#DIV/0!</v>
      </c>
      <c r="T25" s="13" t="e">
        <f t="shared" si="18"/>
        <v>#DIV/0!</v>
      </c>
      <c r="U25" s="13"/>
      <c r="V25" s="12"/>
      <c r="W25" s="12"/>
      <c r="X25" s="12"/>
      <c r="Y25" s="12" t="e">
        <f t="shared" si="19"/>
        <v>#DIV/0!</v>
      </c>
      <c r="Z25" s="12" t="e">
        <f t="shared" si="20"/>
        <v>#DIV/0!</v>
      </c>
      <c r="AA25" s="12" t="e">
        <f t="shared" si="21"/>
        <v>#DIV/0!</v>
      </c>
      <c r="AB25" s="12" t="e">
        <f t="shared" si="21"/>
        <v>#DIV/0!</v>
      </c>
      <c r="AC25" s="12"/>
      <c r="AD25" s="12"/>
    </row>
    <row r="26" spans="1:30">
      <c r="B26" s="12"/>
      <c r="C26" s="12"/>
      <c r="D26" s="12" t="e">
        <f t="shared" si="11"/>
        <v>#DIV/0!</v>
      </c>
      <c r="E26" s="12" t="e">
        <f t="shared" si="12"/>
        <v>#DIV/0!</v>
      </c>
      <c r="F26" s="12"/>
      <c r="G26" s="13"/>
      <c r="H26" s="13"/>
      <c r="I26" s="13" t="e">
        <f t="shared" si="13"/>
        <v>#DIV/0!</v>
      </c>
      <c r="J26" s="13" t="e">
        <f t="shared" si="14"/>
        <v>#DIV/0!</v>
      </c>
      <c r="K26" s="13"/>
      <c r="L26" s="12"/>
      <c r="M26" s="12"/>
      <c r="N26" s="12" t="e">
        <f t="shared" si="15"/>
        <v>#DIV/0!</v>
      </c>
      <c r="O26" s="12" t="e">
        <f t="shared" si="16"/>
        <v>#DIV/0!</v>
      </c>
      <c r="P26" s="12"/>
      <c r="Q26" s="13"/>
      <c r="R26" s="13"/>
      <c r="S26" s="13" t="e">
        <f t="shared" si="17"/>
        <v>#DIV/0!</v>
      </c>
      <c r="T26" s="13" t="e">
        <f t="shared" si="18"/>
        <v>#DIV/0!</v>
      </c>
      <c r="U26" s="13"/>
      <c r="V26" s="12"/>
      <c r="W26" s="12"/>
      <c r="X26" s="12"/>
      <c r="Y26" s="12" t="e">
        <f t="shared" si="19"/>
        <v>#DIV/0!</v>
      </c>
      <c r="Z26" s="12" t="e">
        <f t="shared" si="20"/>
        <v>#DIV/0!</v>
      </c>
      <c r="AA26" s="12" t="e">
        <f t="shared" si="21"/>
        <v>#DIV/0!</v>
      </c>
      <c r="AB26" s="12" t="e">
        <f t="shared" si="21"/>
        <v>#DIV/0!</v>
      </c>
      <c r="AC26" s="12"/>
      <c r="AD26" s="12"/>
    </row>
    <row r="28" spans="1:30">
      <c r="A28" s="7" t="s">
        <v>248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20" sqref="A20"/>
    </sheetView>
  </sheetViews>
  <sheetFormatPr baseColWidth="10" defaultRowHeight="15" x14ac:dyDescent="0"/>
  <cols>
    <col min="1" max="16384" width="10.83203125" style="1"/>
  </cols>
  <sheetData>
    <row r="1" spans="1:5">
      <c r="A1" s="1" t="s">
        <v>70</v>
      </c>
      <c r="B1" s="1" t="s">
        <v>68</v>
      </c>
      <c r="C1" s="1" t="s">
        <v>2</v>
      </c>
      <c r="D1" s="1" t="s">
        <v>69</v>
      </c>
      <c r="E1" s="1" t="s">
        <v>19</v>
      </c>
    </row>
    <row r="2" spans="1:5">
      <c r="A2" s="1">
        <v>1.5597892149999999</v>
      </c>
      <c r="B2" s="1">
        <v>16.535134574576837</v>
      </c>
      <c r="C2" s="1">
        <v>22.95838191332227</v>
      </c>
      <c r="D2" s="1">
        <v>0.28084081012496187</v>
      </c>
      <c r="E2" s="1">
        <v>2.3394131869255292</v>
      </c>
    </row>
    <row r="3" spans="1:5">
      <c r="A3" s="1">
        <v>8.0816622450000004</v>
      </c>
      <c r="B3" s="1">
        <v>12.286072375877659</v>
      </c>
      <c r="C3" s="1">
        <v>15.521040357345484</v>
      </c>
      <c r="D3" s="1">
        <v>0.39347940888064409</v>
      </c>
      <c r="E3" s="1">
        <v>2.1183421472137396</v>
      </c>
    </row>
    <row r="4" spans="1:5">
      <c r="A4" s="1">
        <v>14.6029185733333</v>
      </c>
      <c r="B4" s="1">
        <v>11.75066546715253</v>
      </c>
      <c r="C4" s="1">
        <v>13.711636385837934</v>
      </c>
      <c r="D4" s="1">
        <v>0.39023550450764238</v>
      </c>
      <c r="E4" s="1">
        <v>2.13972288724504</v>
      </c>
    </row>
    <row r="5" spans="1:5">
      <c r="A5" s="1">
        <v>21.201245976666701</v>
      </c>
      <c r="B5" s="1">
        <v>8.7587020791419974</v>
      </c>
      <c r="C5" s="1">
        <v>12.565193002654766</v>
      </c>
      <c r="D5" s="1">
        <v>0.52695390693887756</v>
      </c>
      <c r="E5" s="1">
        <v>2.5344722357237428</v>
      </c>
    </row>
    <row r="6" spans="1:5">
      <c r="A6" s="1">
        <v>27.723052334999998</v>
      </c>
      <c r="B6" s="1">
        <v>9.6729304553148978</v>
      </c>
      <c r="C6" s="1">
        <v>13.482934477293512</v>
      </c>
      <c r="D6" s="1">
        <v>0.73441888923439491</v>
      </c>
      <c r="E6" s="1">
        <v>2.0961801955133668</v>
      </c>
    </row>
    <row r="7" spans="1:5">
      <c r="A7" s="1">
        <v>34.254959271666699</v>
      </c>
      <c r="B7" s="1">
        <v>9.9360790083026629</v>
      </c>
      <c r="C7" s="1">
        <v>13.651867601806018</v>
      </c>
      <c r="D7" s="1">
        <v>0.58905977148983335</v>
      </c>
      <c r="E7" s="1">
        <v>2.2929235118137434</v>
      </c>
    </row>
    <row r="8" spans="1:5">
      <c r="A8" s="1">
        <v>40.852270948333299</v>
      </c>
      <c r="B8" s="1">
        <v>29.693412465066288</v>
      </c>
      <c r="C8" s="1">
        <v>36.702333085921012</v>
      </c>
      <c r="D8" s="1">
        <v>0.72150108999386697</v>
      </c>
      <c r="E8" s="1">
        <v>2.6434589225387701</v>
      </c>
    </row>
    <row r="9" spans="1:5">
      <c r="A9" s="1">
        <v>47.376627453333299</v>
      </c>
      <c r="B9" s="1">
        <v>23.824517646495565</v>
      </c>
      <c r="C9" s="1">
        <v>29.246858440120334</v>
      </c>
      <c r="D9" s="1">
        <v>0.47080470753342291</v>
      </c>
      <c r="E9" s="1">
        <v>2.8593619674024633</v>
      </c>
    </row>
    <row r="10" spans="1:5">
      <c r="A10" s="1">
        <v>53.906956711666702</v>
      </c>
      <c r="B10" s="1">
        <v>20.928258526339988</v>
      </c>
      <c r="C10" s="1">
        <v>24.651394177056062</v>
      </c>
      <c r="D10" s="1">
        <v>0.36025666437061027</v>
      </c>
      <c r="E10" s="1">
        <v>2.7205330367989995</v>
      </c>
    </row>
    <row r="11" spans="1:5">
      <c r="A11" s="1">
        <v>60.509697141666699</v>
      </c>
      <c r="B11" s="1">
        <v>-2.2465672278364934E-2</v>
      </c>
      <c r="C11" s="1">
        <v>2.4692167959685207E-2</v>
      </c>
      <c r="D11" s="1">
        <v>0.78298749464076145</v>
      </c>
      <c r="E11" s="1">
        <v>2.9729114435977735</v>
      </c>
    </row>
    <row r="12" spans="1:5">
      <c r="A12" s="1">
        <v>67.035137041666701</v>
      </c>
      <c r="B12" s="1">
        <v>0.37455020411562856</v>
      </c>
      <c r="C12" s="1">
        <v>0.91354805189952515</v>
      </c>
      <c r="D12" s="1">
        <v>0.60352629523380441</v>
      </c>
      <c r="E12" s="1">
        <v>3.165954021991896</v>
      </c>
    </row>
    <row r="13" spans="1:5">
      <c r="A13" s="1">
        <v>73.5608102883333</v>
      </c>
      <c r="B13" s="1">
        <v>0.8753429856941608</v>
      </c>
      <c r="C13" s="1">
        <v>1.5617521877811242</v>
      </c>
      <c r="D13" s="1">
        <v>0.5675248274619521</v>
      </c>
      <c r="E13" s="1">
        <v>2.7706227756228716</v>
      </c>
    </row>
    <row r="15" spans="1:5">
      <c r="A15" s="1" t="s">
        <v>67</v>
      </c>
    </row>
    <row r="20" spans="1:1">
      <c r="A20" s="7" t="s">
        <v>249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6" sqref="D16"/>
    </sheetView>
  </sheetViews>
  <sheetFormatPr baseColWidth="10" defaultRowHeight="15" x14ac:dyDescent="0"/>
  <cols>
    <col min="1" max="16384" width="10.83203125" style="1"/>
  </cols>
  <sheetData>
    <row r="1" spans="1:5">
      <c r="A1" s="1" t="s">
        <v>105</v>
      </c>
      <c r="B1" s="1" t="s">
        <v>57</v>
      </c>
      <c r="C1" s="1" t="s">
        <v>2</v>
      </c>
      <c r="D1" s="1" t="s">
        <v>58</v>
      </c>
      <c r="E1" s="1" t="s">
        <v>19</v>
      </c>
    </row>
    <row r="2" spans="1:5">
      <c r="A2" s="1" t="s">
        <v>41</v>
      </c>
      <c r="B2" s="1">
        <v>1</v>
      </c>
      <c r="C2" s="1">
        <v>1.1625574806496934</v>
      </c>
      <c r="D2" s="1">
        <v>3.5515511654736355E-2</v>
      </c>
      <c r="E2" s="1">
        <v>7.2468318004080018E-2</v>
      </c>
    </row>
    <row r="3" spans="1:5">
      <c r="A3" s="1" t="s">
        <v>43</v>
      </c>
      <c r="B3" s="1">
        <v>1</v>
      </c>
      <c r="C3" s="1">
        <v>1.2342774199648143</v>
      </c>
      <c r="D3" s="1">
        <v>4.6284121129838429E-2</v>
      </c>
      <c r="E3" s="1">
        <v>1.3430262066054121E-2</v>
      </c>
    </row>
    <row r="4" spans="1:5">
      <c r="A4" s="1" t="s">
        <v>42</v>
      </c>
      <c r="B4" s="1">
        <v>1</v>
      </c>
      <c r="C4" s="1">
        <v>1.4281129004423787</v>
      </c>
      <c r="D4" s="1">
        <v>3.2097213393582756E-2</v>
      </c>
      <c r="E4" s="1">
        <v>5.2767032495438883E-2</v>
      </c>
    </row>
    <row r="5" spans="1:5">
      <c r="A5" s="1" t="s">
        <v>46</v>
      </c>
      <c r="B5" s="1">
        <v>1</v>
      </c>
      <c r="C5" s="1">
        <v>0.38317426348316597</v>
      </c>
      <c r="D5" s="1">
        <v>8.0882117104798035E-2</v>
      </c>
      <c r="E5" s="1">
        <v>0.13269461154667658</v>
      </c>
    </row>
    <row r="6" spans="1:5">
      <c r="A6" s="1" t="s">
        <v>49</v>
      </c>
      <c r="B6" s="1">
        <v>1</v>
      </c>
      <c r="C6" s="1">
        <v>0.3181513638473677</v>
      </c>
      <c r="D6" s="1">
        <v>6.0835596856303062E-2</v>
      </c>
      <c r="E6" s="1">
        <v>9.7411545926316609E-2</v>
      </c>
    </row>
    <row r="13" spans="1:5">
      <c r="A13" s="7" t="s">
        <v>249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workbookViewId="0">
      <selection activeCell="I10" sqref="I10"/>
    </sheetView>
  </sheetViews>
  <sheetFormatPr baseColWidth="10" defaultRowHeight="15" x14ac:dyDescent="0"/>
  <cols>
    <col min="1" max="16384" width="10.83203125" style="1"/>
  </cols>
  <sheetData>
    <row r="1" spans="1:4">
      <c r="A1" s="1" t="s">
        <v>102</v>
      </c>
      <c r="B1" s="1" t="s">
        <v>0</v>
      </c>
      <c r="C1" s="1" t="s">
        <v>103</v>
      </c>
      <c r="D1" s="1" t="s">
        <v>104</v>
      </c>
    </row>
    <row r="2" spans="1:4">
      <c r="A2" s="1">
        <v>165199.01097483101</v>
      </c>
      <c r="B2" s="1">
        <v>84391.044081329499</v>
      </c>
      <c r="C2" s="1">
        <f>LOG10(A2)</f>
        <v>5.2180074429271048</v>
      </c>
      <c r="D2" s="1">
        <f>LOG10(B2)</f>
        <v>4.9262963599854093</v>
      </c>
    </row>
    <row r="3" spans="1:4">
      <c r="A3" s="1">
        <v>71220.388218445398</v>
      </c>
      <c r="B3" s="1">
        <v>40018.362947230897</v>
      </c>
      <c r="C3" s="1">
        <f t="shared" ref="C3:D66" si="0">LOG10(A3)</f>
        <v>4.8526043366601819</v>
      </c>
      <c r="D3" s="1">
        <f t="shared" si="0"/>
        <v>4.6022593187448235</v>
      </c>
    </row>
    <row r="4" spans="1:4">
      <c r="A4" s="1">
        <v>81955.038345193898</v>
      </c>
      <c r="B4" s="1">
        <v>53154.550106542098</v>
      </c>
      <c r="C4" s="1">
        <f t="shared" si="0"/>
        <v>4.9135756578242074</v>
      </c>
      <c r="D4" s="1">
        <f t="shared" si="0"/>
        <v>4.7255404466877815</v>
      </c>
    </row>
    <row r="5" spans="1:4">
      <c r="A5" s="1">
        <v>100009.057193788</v>
      </c>
      <c r="B5" s="1">
        <v>44849.232851340901</v>
      </c>
      <c r="C5" s="1">
        <f t="shared" si="0"/>
        <v>5.0000393331116255</v>
      </c>
      <c r="D5" s="1">
        <f t="shared" si="0"/>
        <v>4.65175501881202</v>
      </c>
    </row>
    <row r="6" spans="1:4">
      <c r="A6" s="1">
        <v>533668.12569091399</v>
      </c>
      <c r="B6" s="1">
        <v>234206.77339874001</v>
      </c>
      <c r="C6" s="1">
        <f t="shared" si="0"/>
        <v>5.7272712645425106</v>
      </c>
      <c r="D6" s="1">
        <f t="shared" si="0"/>
        <v>5.3695994509718652</v>
      </c>
    </row>
    <row r="7" spans="1:4">
      <c r="A7" s="1">
        <v>478481.776565234</v>
      </c>
      <c r="B7" s="1">
        <v>261805.98925673799</v>
      </c>
      <c r="C7" s="1">
        <f t="shared" si="0"/>
        <v>5.6798654019083257</v>
      </c>
      <c r="D7" s="1">
        <f t="shared" si="0"/>
        <v>5.4179795775523978</v>
      </c>
    </row>
    <row r="8" spans="1:4">
      <c r="A8" s="1">
        <v>96488.689249068804</v>
      </c>
      <c r="B8" s="1">
        <v>43921.950420379297</v>
      </c>
      <c r="C8" s="1">
        <f t="shared" si="0"/>
        <v>4.9844764067674507</v>
      </c>
      <c r="D8" s="1">
        <f t="shared" si="0"/>
        <v>4.6426816173710073</v>
      </c>
    </row>
    <row r="9" spans="1:4">
      <c r="A9" s="1">
        <v>261540.36038655299</v>
      </c>
      <c r="B9" s="1">
        <v>131497.08131325399</v>
      </c>
      <c r="C9" s="1">
        <f t="shared" si="0"/>
        <v>5.417538717832862</v>
      </c>
      <c r="D9" s="1">
        <f t="shared" si="0"/>
        <v>5.1189161134066472</v>
      </c>
    </row>
    <row r="10" spans="1:4">
      <c r="A10" s="1">
        <v>341127.92828337301</v>
      </c>
      <c r="B10" s="1">
        <v>1250057.7578114001</v>
      </c>
      <c r="C10" s="1">
        <f t="shared" si="0"/>
        <v>5.5329172767302852</v>
      </c>
      <c r="D10" s="1">
        <f t="shared" si="0"/>
        <v>6.0969300796634798</v>
      </c>
    </row>
    <row r="11" spans="1:4">
      <c r="A11" s="1">
        <v>70135.248763206298</v>
      </c>
      <c r="B11" s="1">
        <v>34486.479512941798</v>
      </c>
      <c r="C11" s="1">
        <f t="shared" si="0"/>
        <v>4.8459363417306456</v>
      </c>
      <c r="D11" s="1">
        <f t="shared" si="0"/>
        <v>4.5376488624990463</v>
      </c>
    </row>
    <row r="12" spans="1:4">
      <c r="A12" s="1">
        <v>1882437.6613519001</v>
      </c>
      <c r="B12" s="1">
        <v>445530.19968270703</v>
      </c>
      <c r="C12" s="1">
        <f t="shared" si="0"/>
        <v>6.2747206030511427</v>
      </c>
      <c r="D12" s="1">
        <f t="shared" si="0"/>
        <v>5.6488771474549013</v>
      </c>
    </row>
    <row r="13" spans="1:4">
      <c r="A13" s="1">
        <v>35746.778487262702</v>
      </c>
      <c r="B13" s="1">
        <v>66651.168583300998</v>
      </c>
      <c r="C13" s="1">
        <f t="shared" si="0"/>
        <v>4.5532369091232159</v>
      </c>
      <c r="D13" s="1">
        <f t="shared" si="0"/>
        <v>4.8238077682259499</v>
      </c>
    </row>
    <row r="14" spans="1:4">
      <c r="A14" s="1">
        <v>98470.857643157899</v>
      </c>
      <c r="B14" s="1">
        <v>46500.442183160398</v>
      </c>
      <c r="C14" s="1">
        <f t="shared" si="0"/>
        <v>4.9933077204732355</v>
      </c>
      <c r="D14" s="1">
        <f t="shared" si="0"/>
        <v>4.6674570827134696</v>
      </c>
    </row>
    <row r="15" spans="1:4">
      <c r="A15" s="1">
        <v>114400.710982811</v>
      </c>
      <c r="B15" s="1">
        <v>271627.31655586499</v>
      </c>
      <c r="C15" s="1">
        <f t="shared" si="0"/>
        <v>5.0584287235387544</v>
      </c>
      <c r="D15" s="1">
        <f t="shared" si="0"/>
        <v>5.4339734431965576</v>
      </c>
    </row>
    <row r="16" spans="1:4">
      <c r="A16" s="1">
        <v>220788.37710453701</v>
      </c>
      <c r="B16" s="1">
        <v>107418.216346491</v>
      </c>
      <c r="C16" s="1">
        <f t="shared" si="0"/>
        <v>5.343976207226433</v>
      </c>
      <c r="D16" s="1">
        <f t="shared" si="0"/>
        <v>5.0310779367444907</v>
      </c>
    </row>
    <row r="17" spans="1:4">
      <c r="A17" s="1">
        <v>39318.901754276798</v>
      </c>
      <c r="B17" s="1">
        <v>86475.611977423294</v>
      </c>
      <c r="C17" s="1">
        <f t="shared" si="0"/>
        <v>4.5946013787247342</v>
      </c>
      <c r="D17" s="1">
        <f t="shared" si="0"/>
        <v>4.9368936441466769</v>
      </c>
    </row>
    <row r="18" spans="1:4">
      <c r="A18" s="1">
        <v>154095.56309225899</v>
      </c>
      <c r="B18" s="1">
        <v>100889.69192805199</v>
      </c>
      <c r="C18" s="1">
        <f t="shared" si="0"/>
        <v>5.1877901341610571</v>
      </c>
      <c r="D18" s="1">
        <f t="shared" si="0"/>
        <v>5.0038467958954209</v>
      </c>
    </row>
    <row r="19" spans="1:4">
      <c r="A19" s="1">
        <v>583178.78552064102</v>
      </c>
      <c r="B19" s="1">
        <v>277804.47268088697</v>
      </c>
      <c r="C19" s="1">
        <f t="shared" si="0"/>
        <v>5.7658017171293654</v>
      </c>
      <c r="D19" s="1">
        <f t="shared" si="0"/>
        <v>5.4437392336441865</v>
      </c>
    </row>
    <row r="20" spans="1:4">
      <c r="A20" s="1">
        <v>107666.39440441701</v>
      </c>
      <c r="B20" s="1">
        <v>65364.411536463202</v>
      </c>
      <c r="C20" s="1">
        <f t="shared" si="0"/>
        <v>5.0320801693872097</v>
      </c>
      <c r="D20" s="1">
        <f t="shared" si="0"/>
        <v>4.8153413556615625</v>
      </c>
    </row>
    <row r="21" spans="1:4">
      <c r="A21" s="1">
        <v>395392.07023220701</v>
      </c>
      <c r="B21" s="1">
        <v>236996.318357265</v>
      </c>
      <c r="C21" s="1">
        <f t="shared" si="0"/>
        <v>5.597027955091642</v>
      </c>
      <c r="D21" s="1">
        <f t="shared" si="0"/>
        <v>5.3747415994719461</v>
      </c>
    </row>
    <row r="22" spans="1:4">
      <c r="A22" s="1">
        <v>117873.261155388</v>
      </c>
      <c r="B22" s="1">
        <v>58734.551692140201</v>
      </c>
      <c r="C22" s="1">
        <f t="shared" si="0"/>
        <v>5.0714152991605284</v>
      </c>
      <c r="D22" s="1">
        <f t="shared" si="0"/>
        <v>4.7688936582272881</v>
      </c>
    </row>
    <row r="23" spans="1:4">
      <c r="A23" s="1">
        <v>163375.75975069401</v>
      </c>
      <c r="B23" s="1">
        <v>104102.254433829</v>
      </c>
      <c r="C23" s="1">
        <f t="shared" si="0"/>
        <v>5.2131876202046179</v>
      </c>
      <c r="D23" s="1">
        <f t="shared" si="0"/>
        <v>5.017460134674514</v>
      </c>
    </row>
    <row r="24" spans="1:4">
      <c r="A24" s="1">
        <v>96497.576974216106</v>
      </c>
      <c r="B24" s="1">
        <v>50520.496803483598</v>
      </c>
      <c r="C24" s="1">
        <f t="shared" si="0"/>
        <v>4.9845164084739597</v>
      </c>
      <c r="D24" s="1">
        <f t="shared" si="0"/>
        <v>4.703467612626576</v>
      </c>
    </row>
    <row r="25" spans="1:4">
      <c r="A25" s="1">
        <v>72365.496851409305</v>
      </c>
      <c r="B25" s="1">
        <v>37372.081464725903</v>
      </c>
      <c r="C25" s="1">
        <f t="shared" si="0"/>
        <v>4.8595315482591595</v>
      </c>
      <c r="D25" s="1">
        <f t="shared" si="0"/>
        <v>4.5725472868641059</v>
      </c>
    </row>
    <row r="26" spans="1:4">
      <c r="A26" s="1">
        <v>114160.27592815099</v>
      </c>
      <c r="B26" s="1">
        <v>66712.620555535002</v>
      </c>
      <c r="C26" s="1">
        <f t="shared" si="0"/>
        <v>5.057515009808137</v>
      </c>
      <c r="D26" s="1">
        <f t="shared" si="0"/>
        <v>4.8242080006204322</v>
      </c>
    </row>
    <row r="27" spans="1:4">
      <c r="A27" s="1">
        <v>209906.46287590201</v>
      </c>
      <c r="B27" s="1">
        <v>125016.37904666099</v>
      </c>
      <c r="C27" s="1">
        <f t="shared" si="0"/>
        <v>5.3220258104172338</v>
      </c>
      <c r="D27" s="1">
        <f t="shared" si="0"/>
        <v>5.0969669159167461</v>
      </c>
    </row>
    <row r="28" spans="1:4">
      <c r="A28" s="1">
        <v>365613.03432157298</v>
      </c>
      <c r="B28" s="1">
        <v>172762.631827804</v>
      </c>
      <c r="C28" s="1">
        <f t="shared" si="0"/>
        <v>5.5630216701937112</v>
      </c>
      <c r="D28" s="1">
        <f t="shared" si="0"/>
        <v>5.2374498113721417</v>
      </c>
    </row>
    <row r="29" spans="1:4">
      <c r="A29" s="1">
        <v>8436.7273914142297</v>
      </c>
      <c r="B29" s="1">
        <v>65954.412646990706</v>
      </c>
      <c r="C29" s="1">
        <f t="shared" si="0"/>
        <v>3.9261740163565535</v>
      </c>
      <c r="D29" s="1">
        <f t="shared" si="0"/>
        <v>4.8192438571095213</v>
      </c>
    </row>
    <row r="30" spans="1:4">
      <c r="A30" s="1">
        <v>321063.62500431301</v>
      </c>
      <c r="B30" s="1">
        <v>140513.76427924901</v>
      </c>
      <c r="C30" s="1">
        <f t="shared" si="0"/>
        <v>5.5065911048353868</v>
      </c>
      <c r="D30" s="1">
        <f t="shared" si="0"/>
        <v>5.1477188684242661</v>
      </c>
    </row>
    <row r="31" spans="1:4">
      <c r="A31" s="1">
        <v>307162.119827847</v>
      </c>
      <c r="B31" s="1">
        <v>196357.49940141899</v>
      </c>
      <c r="C31" s="1">
        <f t="shared" si="0"/>
        <v>5.487367656137792</v>
      </c>
      <c r="D31" s="1">
        <f t="shared" si="0"/>
        <v>5.2930474927541704</v>
      </c>
    </row>
    <row r="32" spans="1:4">
      <c r="A32" s="1">
        <v>118585.137020485</v>
      </c>
      <c r="B32" s="1">
        <v>73329.359643343807</v>
      </c>
      <c r="C32" s="1">
        <f t="shared" si="0"/>
        <v>5.0740302597323987</v>
      </c>
      <c r="D32" s="1">
        <f t="shared" si="0"/>
        <v>4.8652778924880895</v>
      </c>
    </row>
    <row r="33" spans="1:4">
      <c r="A33" s="1">
        <v>1595427.19139473</v>
      </c>
      <c r="B33" s="1">
        <v>871421.81034803297</v>
      </c>
      <c r="C33" s="1">
        <f t="shared" si="0"/>
        <v>6.2028769896031717</v>
      </c>
      <c r="D33" s="1">
        <f t="shared" si="0"/>
        <v>5.9402284254588835</v>
      </c>
    </row>
    <row r="34" spans="1:4">
      <c r="A34" s="1">
        <v>76256.639880618197</v>
      </c>
      <c r="B34" s="1">
        <v>38982.516382701899</v>
      </c>
      <c r="C34" s="1">
        <f t="shared" si="0"/>
        <v>4.8822776649101671</v>
      </c>
      <c r="D34" s="1">
        <f t="shared" si="0"/>
        <v>4.5908698700778672</v>
      </c>
    </row>
    <row r="35" spans="1:4">
      <c r="A35" s="1">
        <v>348564.77773075399</v>
      </c>
      <c r="B35" s="1">
        <v>164585.62407169101</v>
      </c>
      <c r="C35" s="1">
        <f t="shared" si="0"/>
        <v>5.5422834997848298</v>
      </c>
      <c r="D35" s="1">
        <f t="shared" si="0"/>
        <v>5.2163918985615672</v>
      </c>
    </row>
    <row r="36" spans="1:4">
      <c r="A36" s="1">
        <v>84810.667466917701</v>
      </c>
      <c r="B36" s="1">
        <v>51084.070187402504</v>
      </c>
      <c r="C36" s="1">
        <f t="shared" si="0"/>
        <v>4.9284504811558687</v>
      </c>
      <c r="D36" s="1">
        <f t="shared" si="0"/>
        <v>4.7082854929278515</v>
      </c>
    </row>
    <row r="37" spans="1:4">
      <c r="A37" s="1">
        <v>248479.59081454299</v>
      </c>
      <c r="B37" s="1">
        <v>138494.89664905099</v>
      </c>
      <c r="C37" s="1">
        <f t="shared" si="0"/>
        <v>5.3952907232076788</v>
      </c>
      <c r="D37" s="1">
        <f t="shared" si="0"/>
        <v>5.1414337705268878</v>
      </c>
    </row>
    <row r="38" spans="1:4">
      <c r="A38" s="1">
        <v>6999.8105272427101</v>
      </c>
      <c r="B38" s="1">
        <v>59326.25894598</v>
      </c>
      <c r="C38" s="1">
        <f t="shared" si="0"/>
        <v>3.8450862845733091</v>
      </c>
      <c r="D38" s="1">
        <f t="shared" si="0"/>
        <v>4.7732469630291297</v>
      </c>
    </row>
    <row r="39" spans="1:4">
      <c r="A39" s="1">
        <v>223602.994401042</v>
      </c>
      <c r="B39" s="1">
        <v>148302.90411311301</v>
      </c>
      <c r="C39" s="1">
        <f t="shared" si="0"/>
        <v>5.3494776151497234</v>
      </c>
      <c r="D39" s="1">
        <f t="shared" si="0"/>
        <v>5.1711496555998639</v>
      </c>
    </row>
    <row r="40" spans="1:4">
      <c r="A40" s="1">
        <v>163476.265504315</v>
      </c>
      <c r="B40" s="1">
        <v>108244.373898192</v>
      </c>
      <c r="C40" s="1">
        <f t="shared" si="0"/>
        <v>5.2134547080131686</v>
      </c>
      <c r="D40" s="1">
        <f t="shared" si="0"/>
        <v>5.0344053327531872</v>
      </c>
    </row>
    <row r="41" spans="1:4">
      <c r="A41" s="1">
        <v>345611.728748372</v>
      </c>
      <c r="B41" s="1">
        <v>226832.35866747101</v>
      </c>
      <c r="C41" s="1">
        <f t="shared" si="0"/>
        <v>5.5385884723608649</v>
      </c>
      <c r="D41" s="1">
        <f t="shared" si="0"/>
        <v>5.3557050087230778</v>
      </c>
    </row>
    <row r="42" spans="1:4">
      <c r="A42" s="1">
        <v>53418.093206093101</v>
      </c>
      <c r="B42" s="1">
        <v>82524.4998658603</v>
      </c>
      <c r="C42" s="1">
        <f t="shared" si="0"/>
        <v>4.727688381535379</v>
      </c>
      <c r="D42" s="1">
        <f t="shared" si="0"/>
        <v>4.9165829009980442</v>
      </c>
    </row>
    <row r="43" spans="1:4">
      <c r="A43" s="1">
        <v>129844.790766016</v>
      </c>
      <c r="B43" s="1">
        <v>69019.961761910396</v>
      </c>
      <c r="C43" s="1">
        <f t="shared" si="0"/>
        <v>5.1134245308851911</v>
      </c>
      <c r="D43" s="1">
        <f t="shared" si="0"/>
        <v>4.8389747143499058</v>
      </c>
    </row>
    <row r="44" spans="1:4">
      <c r="A44" s="1">
        <v>210474.99244801101</v>
      </c>
      <c r="B44" s="1">
        <v>104450.08347385201</v>
      </c>
      <c r="C44" s="1">
        <f t="shared" si="0"/>
        <v>5.3232005026086853</v>
      </c>
      <c r="D44" s="1">
        <f t="shared" si="0"/>
        <v>5.0189087913935779</v>
      </c>
    </row>
    <row r="45" spans="1:4">
      <c r="A45" s="1">
        <v>45469.0105252988</v>
      </c>
      <c r="B45" s="1">
        <v>22675.3168300037</v>
      </c>
      <c r="C45" s="1">
        <f t="shared" si="0"/>
        <v>4.6577155034006568</v>
      </c>
      <c r="D45" s="1">
        <f t="shared" si="0"/>
        <v>4.3555533639376902</v>
      </c>
    </row>
    <row r="46" spans="1:4">
      <c r="A46" s="1">
        <v>121125.66733517199</v>
      </c>
      <c r="B46" s="1">
        <v>204968.78283039399</v>
      </c>
      <c r="C46" s="1">
        <f t="shared" si="0"/>
        <v>5.083236182786866</v>
      </c>
      <c r="D46" s="1">
        <f t="shared" si="0"/>
        <v>5.3116877221442342</v>
      </c>
    </row>
    <row r="47" spans="1:4">
      <c r="A47" s="1">
        <v>123977.673508551</v>
      </c>
      <c r="B47" s="1">
        <v>72089.573576863695</v>
      </c>
      <c r="C47" s="1">
        <f t="shared" si="0"/>
        <v>5.0933434823794963</v>
      </c>
      <c r="D47" s="1">
        <f t="shared" si="0"/>
        <v>4.8578724565991243</v>
      </c>
    </row>
    <row r="48" spans="1:4">
      <c r="A48" s="1">
        <v>80106.848340415498</v>
      </c>
      <c r="B48" s="1">
        <v>47541.350188724697</v>
      </c>
      <c r="C48" s="1">
        <f t="shared" si="0"/>
        <v>4.9036696455388809</v>
      </c>
      <c r="D48" s="1">
        <f t="shared" si="0"/>
        <v>4.6770715116619535</v>
      </c>
    </row>
    <row r="49" spans="1:4">
      <c r="A49" s="1">
        <v>72712.473320109202</v>
      </c>
      <c r="B49" s="1">
        <v>47270.203667254798</v>
      </c>
      <c r="C49" s="1">
        <f t="shared" si="0"/>
        <v>4.861608917453748</v>
      </c>
      <c r="D49" s="1">
        <f t="shared" si="0"/>
        <v>4.6745874734976329</v>
      </c>
    </row>
    <row r="50" spans="1:4">
      <c r="A50" s="1">
        <v>482605.58810891199</v>
      </c>
      <c r="B50" s="1">
        <v>255377.39150899701</v>
      </c>
      <c r="C50" s="1">
        <f t="shared" si="0"/>
        <v>5.6835923463146116</v>
      </c>
      <c r="D50" s="1">
        <f t="shared" si="0"/>
        <v>5.4071824466568437</v>
      </c>
    </row>
    <row r="51" spans="1:4">
      <c r="A51" s="1">
        <v>226008.27702307</v>
      </c>
      <c r="B51" s="1">
        <v>123898.78959521699</v>
      </c>
      <c r="C51" s="1">
        <f t="shared" si="0"/>
        <v>5.3541243444554629</v>
      </c>
      <c r="D51" s="1">
        <f t="shared" si="0"/>
        <v>5.0930670636425219</v>
      </c>
    </row>
    <row r="52" spans="1:4">
      <c r="A52" s="1">
        <v>90674.919839233698</v>
      </c>
      <c r="B52" s="1">
        <v>58206.536378292301</v>
      </c>
      <c r="C52" s="1">
        <f t="shared" si="0"/>
        <v>4.9574871803165044</v>
      </c>
      <c r="D52" s="1">
        <f t="shared" si="0"/>
        <v>4.7649717570490218</v>
      </c>
    </row>
    <row r="53" spans="1:4">
      <c r="A53" s="1">
        <v>48315.903712232102</v>
      </c>
      <c r="B53" s="1">
        <v>25812.868334405801</v>
      </c>
      <c r="C53" s="1">
        <f t="shared" si="0"/>
        <v>4.6840901070993217</v>
      </c>
      <c r="D53" s="1">
        <f t="shared" si="0"/>
        <v>4.4118362661707859</v>
      </c>
    </row>
    <row r="54" spans="1:4">
      <c r="A54" s="1">
        <v>106711.824092251</v>
      </c>
      <c r="B54" s="1">
        <v>53986.41179862</v>
      </c>
      <c r="C54" s="1">
        <f t="shared" si="0"/>
        <v>5.0282125436373173</v>
      </c>
      <c r="D54" s="1">
        <f t="shared" si="0"/>
        <v>4.7322844630918119</v>
      </c>
    </row>
    <row r="55" spans="1:4">
      <c r="A55" s="1">
        <v>60070.548104686299</v>
      </c>
      <c r="B55" s="1">
        <v>31934.0842110255</v>
      </c>
      <c r="C55" s="1">
        <f t="shared" si="0"/>
        <v>4.7786615946201501</v>
      </c>
      <c r="D55" s="1">
        <f t="shared" si="0"/>
        <v>4.5042544662024433</v>
      </c>
    </row>
    <row r="56" spans="1:4">
      <c r="A56" s="1">
        <v>66692.724909382407</v>
      </c>
      <c r="B56" s="1">
        <v>36015.9445391759</v>
      </c>
      <c r="C56" s="1">
        <f t="shared" si="0"/>
        <v>4.8240784620420207</v>
      </c>
      <c r="D56" s="1">
        <f t="shared" si="0"/>
        <v>4.5564948088884414</v>
      </c>
    </row>
    <row r="57" spans="1:4">
      <c r="A57" s="1">
        <v>91874.520756787198</v>
      </c>
      <c r="B57" s="1">
        <v>48154.971328975698</v>
      </c>
      <c r="C57" s="1">
        <f t="shared" si="0"/>
        <v>4.9631950866965981</v>
      </c>
      <c r="D57" s="1">
        <f t="shared" si="0"/>
        <v>4.6826411286213769</v>
      </c>
    </row>
    <row r="58" spans="1:4">
      <c r="A58" s="1">
        <v>185893.23829212401</v>
      </c>
      <c r="B58" s="1">
        <v>111745.07637952801</v>
      </c>
      <c r="C58" s="1">
        <f t="shared" si="0"/>
        <v>5.2692635929681018</v>
      </c>
      <c r="D58" s="1">
        <f t="shared" si="0"/>
        <v>5.0482283966960608</v>
      </c>
    </row>
    <row r="59" spans="1:4">
      <c r="A59" s="1">
        <v>288153.04868495802</v>
      </c>
      <c r="B59" s="1">
        <v>148127.65148120301</v>
      </c>
      <c r="C59" s="1">
        <f t="shared" si="0"/>
        <v>5.4596232188160396</v>
      </c>
      <c r="D59" s="1">
        <f t="shared" si="0"/>
        <v>5.170636137283962</v>
      </c>
    </row>
    <row r="60" spans="1:4">
      <c r="A60" s="1">
        <v>343969.30343877099</v>
      </c>
      <c r="B60" s="1">
        <v>165883.38145865599</v>
      </c>
      <c r="C60" s="1">
        <f t="shared" si="0"/>
        <v>5.5365196869261917</v>
      </c>
      <c r="D60" s="1">
        <f t="shared" si="0"/>
        <v>5.2198028796812928</v>
      </c>
    </row>
    <row r="61" spans="1:4">
      <c r="A61" s="1">
        <v>270013.14605457702</v>
      </c>
      <c r="B61" s="1">
        <v>131937.41059747501</v>
      </c>
      <c r="C61" s="1">
        <f t="shared" si="0"/>
        <v>5.4313849090477904</v>
      </c>
      <c r="D61" s="1">
        <f t="shared" si="0"/>
        <v>5.1203679563681774</v>
      </c>
    </row>
    <row r="62" spans="1:4">
      <c r="A62" s="1">
        <v>427688.72564127599</v>
      </c>
      <c r="B62" s="1">
        <v>252535.97599088299</v>
      </c>
      <c r="C62" s="1">
        <f t="shared" si="0"/>
        <v>5.6311278019137729</v>
      </c>
      <c r="D62" s="1">
        <f t="shared" si="0"/>
        <v>5.4023232559650465</v>
      </c>
    </row>
    <row r="63" spans="1:4">
      <c r="A63" s="1">
        <v>130579.901152095</v>
      </c>
      <c r="B63" s="1">
        <v>71292.818097769894</v>
      </c>
      <c r="C63" s="1">
        <f t="shared" si="0"/>
        <v>5.1158763355112384</v>
      </c>
      <c r="D63" s="1">
        <f t="shared" si="0"/>
        <v>4.8530457820593425</v>
      </c>
    </row>
    <row r="64" spans="1:4">
      <c r="A64" s="1">
        <v>107044.746161533</v>
      </c>
      <c r="B64" s="1">
        <v>167419.41316301801</v>
      </c>
      <c r="C64" s="1">
        <f t="shared" si="0"/>
        <v>5.0295653566463541</v>
      </c>
      <c r="D64" s="1">
        <f t="shared" si="0"/>
        <v>5.2238058153104365</v>
      </c>
    </row>
    <row r="65" spans="1:4">
      <c r="A65" s="1">
        <v>161269.294178685</v>
      </c>
      <c r="B65" s="1">
        <v>103042.137511526</v>
      </c>
      <c r="C65" s="1">
        <f t="shared" si="0"/>
        <v>5.2075516851929784</v>
      </c>
      <c r="D65" s="1">
        <f t="shared" si="0"/>
        <v>5.0130148591367796</v>
      </c>
    </row>
    <row r="66" spans="1:4">
      <c r="A66" s="1">
        <v>235973.65405574601</v>
      </c>
      <c r="B66" s="1">
        <v>137953.92997039799</v>
      </c>
      <c r="C66" s="1">
        <f t="shared" si="0"/>
        <v>5.3728635176441841</v>
      </c>
      <c r="D66" s="1">
        <f t="shared" si="0"/>
        <v>5.1397340769800968</v>
      </c>
    </row>
    <row r="67" spans="1:4">
      <c r="A67" s="1">
        <v>173752.403037893</v>
      </c>
      <c r="B67" s="1">
        <v>111513.653540896</v>
      </c>
      <c r="C67" s="1">
        <f t="shared" ref="C67:D78" si="1">LOG10(A67)</f>
        <v>5.2399308197017485</v>
      </c>
      <c r="D67" s="1">
        <f t="shared" si="1"/>
        <v>5.0473280449128453</v>
      </c>
    </row>
    <row r="68" spans="1:4">
      <c r="A68" s="1">
        <v>90757.439243120098</v>
      </c>
      <c r="B68" s="1">
        <v>47300.885307937802</v>
      </c>
      <c r="C68" s="1">
        <f t="shared" si="1"/>
        <v>4.9578822335959769</v>
      </c>
      <c r="D68" s="1">
        <f t="shared" si="1"/>
        <v>4.6748692692949794</v>
      </c>
    </row>
    <row r="69" spans="1:4">
      <c r="A69" s="1">
        <v>222075.52588747299</v>
      </c>
      <c r="B69" s="1">
        <v>114286.063565181</v>
      </c>
      <c r="C69" s="1">
        <f t="shared" si="1"/>
        <v>5.3465006992162447</v>
      </c>
      <c r="D69" s="1">
        <f t="shared" si="1"/>
        <v>5.0579932742644278</v>
      </c>
    </row>
    <row r="70" spans="1:4">
      <c r="A70" s="1">
        <v>1232252.9106525499</v>
      </c>
      <c r="B70" s="1">
        <v>807549.07478326</v>
      </c>
      <c r="C70" s="1">
        <f t="shared" si="1"/>
        <v>6.0906998526566243</v>
      </c>
      <c r="D70" s="1">
        <f t="shared" si="1"/>
        <v>5.9071689238947371</v>
      </c>
    </row>
    <row r="71" spans="1:4">
      <c r="A71" s="1">
        <v>25293.359846731299</v>
      </c>
      <c r="B71" s="1">
        <v>89346.165446779196</v>
      </c>
      <c r="C71" s="1">
        <f t="shared" si="1"/>
        <v>4.4030065227400987</v>
      </c>
      <c r="D71" s="1">
        <f t="shared" si="1"/>
        <v>4.9510759182178239</v>
      </c>
    </row>
    <row r="72" spans="1:4">
      <c r="A72" s="1">
        <v>71188.429174288307</v>
      </c>
      <c r="B72" s="1">
        <v>42383.0289369241</v>
      </c>
      <c r="C72" s="1">
        <f t="shared" si="1"/>
        <v>4.8524094100115178</v>
      </c>
      <c r="D72" s="1">
        <f t="shared" si="1"/>
        <v>4.6271919906849739</v>
      </c>
    </row>
    <row r="73" spans="1:4">
      <c r="A73" s="1">
        <v>52344.289815577104</v>
      </c>
      <c r="B73" s="1">
        <v>24697.884040030702</v>
      </c>
      <c r="C73" s="1">
        <f t="shared" si="1"/>
        <v>4.7188693118630836</v>
      </c>
      <c r="D73" s="1">
        <f t="shared" si="1"/>
        <v>4.3926597472231315</v>
      </c>
    </row>
    <row r="74" spans="1:4">
      <c r="A74" s="1">
        <v>46170.730520186298</v>
      </c>
      <c r="B74" s="1">
        <v>22369.7929861224</v>
      </c>
      <c r="C74" s="1">
        <f t="shared" si="1"/>
        <v>4.6643667460775857</v>
      </c>
      <c r="D74" s="1">
        <f t="shared" si="1"/>
        <v>4.3496619650800579</v>
      </c>
    </row>
    <row r="75" spans="1:4">
      <c r="A75" s="1">
        <v>103702.655841607</v>
      </c>
      <c r="B75" s="1">
        <v>50081.65270033</v>
      </c>
      <c r="C75" s="1">
        <f t="shared" si="1"/>
        <v>5.0157898788826278</v>
      </c>
      <c r="D75" s="1">
        <f t="shared" si="1"/>
        <v>4.6996786522069733</v>
      </c>
    </row>
    <row r="76" spans="1:4">
      <c r="A76" s="1">
        <v>682058.91234312498</v>
      </c>
      <c r="B76" s="1">
        <v>453349.54342551401</v>
      </c>
      <c r="C76" s="1">
        <f t="shared" si="1"/>
        <v>5.8338218881470176</v>
      </c>
      <c r="D76" s="1">
        <f t="shared" si="1"/>
        <v>5.6564331826822958</v>
      </c>
    </row>
    <row r="77" spans="1:4">
      <c r="A77" s="1">
        <v>216208.02024223501</v>
      </c>
      <c r="B77" s="1">
        <v>113017.35156960999</v>
      </c>
      <c r="C77" s="1">
        <f t="shared" si="1"/>
        <v>5.334871800081407</v>
      </c>
      <c r="D77" s="1">
        <f t="shared" si="1"/>
        <v>5.0531451258942743</v>
      </c>
    </row>
    <row r="78" spans="1:4">
      <c r="A78" s="1">
        <v>227110.612127773</v>
      </c>
      <c r="B78" s="1">
        <v>130211.315021075</v>
      </c>
      <c r="C78" s="1">
        <f t="shared" si="1"/>
        <v>5.3562374278386464</v>
      </c>
      <c r="D78" s="1">
        <f t="shared" si="1"/>
        <v>5.114648724921115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tabSelected="1" workbookViewId="0">
      <selection sqref="A1:XFD1048576"/>
    </sheetView>
  </sheetViews>
  <sheetFormatPr baseColWidth="10" defaultRowHeight="15" x14ac:dyDescent="0"/>
  <cols>
    <col min="1" max="1" width="10.83203125" style="1"/>
    <col min="2" max="5" width="12" style="1" bestFit="1" customWidth="1"/>
    <col min="6" max="31" width="11" style="1" bestFit="1" customWidth="1"/>
    <col min="32" max="16384" width="10.83203125" style="1"/>
  </cols>
  <sheetData>
    <row r="1" spans="1:31">
      <c r="A1" s="1" t="s">
        <v>71</v>
      </c>
    </row>
    <row r="2" spans="1:31">
      <c r="A2" s="2"/>
      <c r="B2" s="2" t="s">
        <v>72</v>
      </c>
      <c r="C2" s="2" t="s">
        <v>73</v>
      </c>
      <c r="D2" s="2" t="s">
        <v>74</v>
      </c>
      <c r="E2" s="2" t="s">
        <v>75</v>
      </c>
      <c r="F2" s="2" t="s">
        <v>76</v>
      </c>
      <c r="G2" s="2" t="s">
        <v>77</v>
      </c>
      <c r="H2" s="2" t="s">
        <v>78</v>
      </c>
      <c r="I2" s="2" t="s">
        <v>79</v>
      </c>
      <c r="J2" s="2" t="s">
        <v>80</v>
      </c>
      <c r="K2" s="2" t="s">
        <v>81</v>
      </c>
      <c r="L2" s="2" t="s">
        <v>82</v>
      </c>
      <c r="M2" s="2" t="s">
        <v>83</v>
      </c>
      <c r="N2" s="3" t="s">
        <v>84</v>
      </c>
      <c r="O2" s="3" t="s">
        <v>85</v>
      </c>
      <c r="P2" s="3" t="s">
        <v>86</v>
      </c>
      <c r="Q2" s="2" t="s">
        <v>87</v>
      </c>
      <c r="R2" s="2" t="s">
        <v>88</v>
      </c>
      <c r="S2" s="2" t="s">
        <v>89</v>
      </c>
      <c r="T2" s="2" t="s">
        <v>90</v>
      </c>
      <c r="U2" s="2" t="s">
        <v>91</v>
      </c>
      <c r="V2" s="2" t="s">
        <v>92</v>
      </c>
      <c r="W2" s="2" t="s">
        <v>93</v>
      </c>
      <c r="X2" s="2" t="s">
        <v>94</v>
      </c>
      <c r="Y2" s="2" t="s">
        <v>95</v>
      </c>
      <c r="Z2" s="2" t="s">
        <v>96</v>
      </c>
      <c r="AA2" s="2" t="s">
        <v>97</v>
      </c>
      <c r="AB2" s="2" t="s">
        <v>98</v>
      </c>
      <c r="AC2" s="2" t="s">
        <v>99</v>
      </c>
      <c r="AD2" s="2" t="s">
        <v>100</v>
      </c>
      <c r="AE2" s="2" t="s">
        <v>101</v>
      </c>
    </row>
    <row r="3" spans="1:31">
      <c r="A3" s="2" t="s">
        <v>0</v>
      </c>
      <c r="B3" s="4">
        <v>-3.2495629651810201E-2</v>
      </c>
      <c r="C3" s="4">
        <v>-0.30433439856744199</v>
      </c>
      <c r="D3" s="2">
        <v>-0.29184913192962703</v>
      </c>
      <c r="E3" s="2">
        <v>-8.5527841274812902E-2</v>
      </c>
      <c r="F3" s="2">
        <v>-0.19050153639115</v>
      </c>
      <c r="G3" s="2">
        <v>-0.18609732530933801</v>
      </c>
      <c r="H3" s="2">
        <v>-8.9249521661141001E-2</v>
      </c>
      <c r="I3" s="2">
        <v>-0.218888168658396</v>
      </c>
      <c r="J3" s="2">
        <v>0.10141380595371199</v>
      </c>
      <c r="K3" s="2">
        <v>1.5685670582424701E-2</v>
      </c>
      <c r="L3" s="2">
        <v>4.0183089869910399E-2</v>
      </c>
      <c r="M3" s="2">
        <v>-0.122822593655213</v>
      </c>
      <c r="N3" s="2">
        <v>-0.23249841885690201</v>
      </c>
      <c r="O3" s="2">
        <v>-0.220890636572283</v>
      </c>
      <c r="P3" s="2">
        <v>-0.33852681326759898</v>
      </c>
      <c r="Q3" s="2">
        <v>-0.17281865777737199</v>
      </c>
      <c r="R3" s="2">
        <v>-0.148402102637854</v>
      </c>
      <c r="S3" s="2">
        <v>-0.32574849546810702</v>
      </c>
      <c r="T3" s="2">
        <v>-0.17113556480571601</v>
      </c>
      <c r="U3" s="2">
        <v>-0.33917747529356901</v>
      </c>
      <c r="V3" s="2">
        <v>-0.21851627655881001</v>
      </c>
      <c r="W3" s="2">
        <v>-0.40630505058443001</v>
      </c>
      <c r="X3" s="2">
        <v>-0.35501107801404402</v>
      </c>
      <c r="Y3" s="2">
        <v>-0.165001823589212</v>
      </c>
      <c r="Z3" s="2">
        <v>-0.367517871373157</v>
      </c>
      <c r="AA3" s="2">
        <v>-0.31460983322080399</v>
      </c>
      <c r="AB3" s="2">
        <v>-5.0233374032390199E-2</v>
      </c>
      <c r="AC3" s="2">
        <v>-0.88672039981908202</v>
      </c>
      <c r="AD3" s="2">
        <v>-0.77504104103897398</v>
      </c>
      <c r="AE3" s="2">
        <v>-1.0054811203354701</v>
      </c>
    </row>
    <row r="4" spans="1:31">
      <c r="A4" s="5" t="s">
        <v>9</v>
      </c>
      <c r="B4" s="6">
        <v>4.9000000000000002E-2</v>
      </c>
      <c r="C4" s="6">
        <v>5.8000000000000003E-2</v>
      </c>
      <c r="D4" s="5">
        <v>2.3032134945881268E-2</v>
      </c>
      <c r="E4" s="5">
        <v>3.4275326800698035E-3</v>
      </c>
      <c r="F4" s="5">
        <v>1.1343558470391443E-2</v>
      </c>
      <c r="G4" s="5">
        <v>1.5042524938529473E-2</v>
      </c>
      <c r="H4" s="5">
        <v>1.3605126761534908E-2</v>
      </c>
      <c r="I4" s="5">
        <v>1.9056451028017844E-2</v>
      </c>
      <c r="J4" s="5">
        <v>1.4437422007369746E-2</v>
      </c>
      <c r="K4" s="5">
        <v>2.8211333553634071E-2</v>
      </c>
      <c r="L4" s="5">
        <v>3.7816324077401466E-2</v>
      </c>
      <c r="M4" s="5">
        <v>4.0344633005974302E-2</v>
      </c>
      <c r="N4" s="5">
        <v>3.7445815059457072E-2</v>
      </c>
      <c r="O4" s="5">
        <v>4.9532549367240851E-2</v>
      </c>
      <c r="P4" s="5">
        <v>1.810251086703862E-2</v>
      </c>
      <c r="Q4" s="5">
        <v>4.3170283298455778E-2</v>
      </c>
      <c r="R4" s="5">
        <v>2.9144347490463924E-2</v>
      </c>
      <c r="S4" s="5">
        <v>0.27632633924527217</v>
      </c>
      <c r="T4" s="5">
        <v>4.6706308574994339E-2</v>
      </c>
      <c r="U4" s="5">
        <v>3.8771761515748217E-2</v>
      </c>
      <c r="V4" s="5">
        <v>1.8690621763002204E-2</v>
      </c>
      <c r="W4" s="5">
        <v>3.3398883264694285E-2</v>
      </c>
      <c r="X4" s="5">
        <v>3.9265511994666623E-2</v>
      </c>
      <c r="Y4" s="5">
        <v>4.5959049456593647E-2</v>
      </c>
      <c r="Z4" s="5">
        <v>4.2306647981345001E-2</v>
      </c>
      <c r="AA4" s="5">
        <v>6.0271782210469214E-2</v>
      </c>
      <c r="AB4" s="5">
        <v>5.9137212728909365E-2</v>
      </c>
      <c r="AC4" s="5">
        <v>8.9799204781510836E-2</v>
      </c>
      <c r="AD4" s="5">
        <v>6.2678417619379076E-2</v>
      </c>
      <c r="AE4" s="5">
        <v>8.5523772147982666E-2</v>
      </c>
    </row>
    <row r="8" spans="1:31">
      <c r="A8" s="21" t="s">
        <v>250</v>
      </c>
      <c r="B8" s="22" t="s">
        <v>251</v>
      </c>
      <c r="C8" s="22" t="s">
        <v>252</v>
      </c>
      <c r="D8" s="22" t="s">
        <v>253</v>
      </c>
      <c r="E8" s="23" t="s">
        <v>254</v>
      </c>
      <c r="H8" s="21" t="s">
        <v>292</v>
      </c>
      <c r="I8" s="22" t="s">
        <v>293</v>
      </c>
      <c r="J8" s="22" t="s">
        <v>294</v>
      </c>
      <c r="K8" s="22" t="s">
        <v>295</v>
      </c>
      <c r="L8" s="23" t="s">
        <v>296</v>
      </c>
    </row>
    <row r="9" spans="1:31">
      <c r="A9" s="24" t="s">
        <v>255</v>
      </c>
      <c r="B9" s="25">
        <v>0</v>
      </c>
      <c r="C9" s="25">
        <v>0</v>
      </c>
      <c r="D9" s="25">
        <v>0</v>
      </c>
      <c r="E9" s="26">
        <v>838608</v>
      </c>
      <c r="H9" s="24" t="s">
        <v>263</v>
      </c>
      <c r="I9" s="25">
        <v>1151</v>
      </c>
      <c r="J9" s="25">
        <v>0</v>
      </c>
      <c r="K9" s="25">
        <v>1583</v>
      </c>
      <c r="L9" s="26">
        <v>519789</v>
      </c>
    </row>
    <row r="10" spans="1:31">
      <c r="A10" s="24" t="s">
        <v>0</v>
      </c>
      <c r="B10" s="25">
        <v>173962</v>
      </c>
      <c r="C10" s="25">
        <v>163807</v>
      </c>
      <c r="D10" s="25">
        <v>65723</v>
      </c>
      <c r="E10" s="26">
        <v>876687</v>
      </c>
      <c r="H10" s="24" t="s">
        <v>0</v>
      </c>
      <c r="I10" s="25">
        <v>118209</v>
      </c>
      <c r="J10" s="25">
        <v>182890</v>
      </c>
      <c r="K10" s="25">
        <v>413048</v>
      </c>
      <c r="L10" s="26">
        <v>527252</v>
      </c>
    </row>
    <row r="11" spans="1:31">
      <c r="A11" s="24" t="s">
        <v>0</v>
      </c>
      <c r="B11" s="25">
        <v>211742</v>
      </c>
      <c r="C11" s="25">
        <v>213949</v>
      </c>
      <c r="D11" s="25">
        <v>78029</v>
      </c>
      <c r="E11" s="26">
        <v>938415</v>
      </c>
      <c r="H11" s="24" t="s">
        <v>0</v>
      </c>
      <c r="I11" s="25">
        <v>114507</v>
      </c>
      <c r="J11" s="25">
        <v>186119</v>
      </c>
      <c r="K11" s="25">
        <v>417616</v>
      </c>
      <c r="L11" s="26">
        <v>465989</v>
      </c>
    </row>
    <row r="12" spans="1:31">
      <c r="A12" s="24" t="s">
        <v>256</v>
      </c>
      <c r="B12" s="25">
        <v>151148</v>
      </c>
      <c r="C12" s="25">
        <v>132598</v>
      </c>
      <c r="D12" s="25">
        <v>58146</v>
      </c>
      <c r="E12" s="26">
        <v>982294</v>
      </c>
      <c r="H12" s="24" t="s">
        <v>0</v>
      </c>
      <c r="I12" s="25">
        <v>105173</v>
      </c>
      <c r="J12" s="25">
        <v>166177</v>
      </c>
      <c r="K12" s="25">
        <v>348124</v>
      </c>
      <c r="L12" s="26">
        <v>429965</v>
      </c>
    </row>
    <row r="13" spans="1:31">
      <c r="A13" s="24" t="s">
        <v>257</v>
      </c>
      <c r="B13" s="25">
        <v>1298399</v>
      </c>
      <c r="C13" s="25">
        <v>1713783</v>
      </c>
      <c r="D13" s="25">
        <v>326429</v>
      </c>
      <c r="E13" s="26">
        <v>1081932</v>
      </c>
      <c r="H13" s="24" t="s">
        <v>257</v>
      </c>
      <c r="I13" s="25">
        <v>145886</v>
      </c>
      <c r="J13" s="25">
        <v>199554</v>
      </c>
      <c r="K13" s="25">
        <v>411204</v>
      </c>
      <c r="L13" s="26">
        <v>458964</v>
      </c>
    </row>
    <row r="14" spans="1:31">
      <c r="A14" s="24" t="s">
        <v>257</v>
      </c>
      <c r="B14" s="25">
        <v>1030036</v>
      </c>
      <c r="C14" s="25">
        <v>1260587</v>
      </c>
      <c r="D14" s="25">
        <v>281353</v>
      </c>
      <c r="E14" s="26">
        <v>995386</v>
      </c>
      <c r="H14" s="24" t="s">
        <v>257</v>
      </c>
      <c r="I14" s="25">
        <v>152249</v>
      </c>
      <c r="J14" s="25">
        <v>232332</v>
      </c>
      <c r="K14" s="25">
        <v>423279</v>
      </c>
      <c r="L14" s="26">
        <v>435025</v>
      </c>
    </row>
    <row r="15" spans="1:31">
      <c r="A15" s="27" t="s">
        <v>257</v>
      </c>
      <c r="B15" s="28">
        <v>857203</v>
      </c>
      <c r="C15" s="28">
        <v>1013727</v>
      </c>
      <c r="D15" s="28">
        <v>214930</v>
      </c>
      <c r="E15" s="29">
        <v>947680</v>
      </c>
      <c r="H15" s="27" t="s">
        <v>257</v>
      </c>
      <c r="I15" s="28">
        <v>102453</v>
      </c>
      <c r="J15" s="28">
        <v>177448</v>
      </c>
      <c r="K15" s="28">
        <v>285774</v>
      </c>
      <c r="L15" s="29">
        <v>403346</v>
      </c>
    </row>
    <row r="18" spans="1:12">
      <c r="H18" s="21" t="s">
        <v>297</v>
      </c>
      <c r="I18" s="22" t="s">
        <v>298</v>
      </c>
      <c r="J18" s="22" t="s">
        <v>299</v>
      </c>
      <c r="K18" s="22" t="s">
        <v>300</v>
      </c>
      <c r="L18" s="23" t="s">
        <v>310</v>
      </c>
    </row>
    <row r="19" spans="1:12">
      <c r="A19" s="21" t="s">
        <v>258</v>
      </c>
      <c r="B19" s="22" t="s">
        <v>259</v>
      </c>
      <c r="C19" s="22" t="s">
        <v>260</v>
      </c>
      <c r="D19" s="22" t="s">
        <v>261</v>
      </c>
      <c r="E19" s="23" t="s">
        <v>262</v>
      </c>
      <c r="H19" s="24" t="s">
        <v>263</v>
      </c>
      <c r="I19" s="25">
        <v>0</v>
      </c>
      <c r="J19" s="25">
        <v>0</v>
      </c>
      <c r="K19" s="25">
        <v>0</v>
      </c>
      <c r="L19" s="26">
        <v>7603841</v>
      </c>
    </row>
    <row r="20" spans="1:12">
      <c r="A20" s="24" t="s">
        <v>263</v>
      </c>
      <c r="B20" s="25">
        <v>2768</v>
      </c>
      <c r="C20" s="25">
        <v>0</v>
      </c>
      <c r="D20" s="25">
        <v>0</v>
      </c>
      <c r="E20" s="26">
        <v>4077623</v>
      </c>
      <c r="H20" s="24" t="s">
        <v>0</v>
      </c>
      <c r="I20" s="25">
        <v>2476077</v>
      </c>
      <c r="J20" s="25">
        <v>9729002</v>
      </c>
      <c r="K20" s="25">
        <v>508567</v>
      </c>
      <c r="L20" s="26">
        <v>7341719</v>
      </c>
    </row>
    <row r="21" spans="1:12">
      <c r="A21" s="24" t="s">
        <v>0</v>
      </c>
      <c r="B21" s="25">
        <v>8642532</v>
      </c>
      <c r="C21" s="25">
        <v>3160578</v>
      </c>
      <c r="D21" s="25">
        <v>5731634</v>
      </c>
      <c r="E21" s="26">
        <v>4712246</v>
      </c>
      <c r="H21" s="24" t="s">
        <v>0</v>
      </c>
      <c r="I21" s="25">
        <v>2355775</v>
      </c>
      <c r="J21" s="25">
        <v>10202070</v>
      </c>
      <c r="K21" s="25">
        <v>456002</v>
      </c>
      <c r="L21" s="26">
        <v>6716874</v>
      </c>
    </row>
    <row r="22" spans="1:12">
      <c r="A22" s="24" t="s">
        <v>0</v>
      </c>
      <c r="B22" s="25">
        <v>9320353</v>
      </c>
      <c r="C22" s="25">
        <v>3630501</v>
      </c>
      <c r="D22" s="25">
        <v>5829592</v>
      </c>
      <c r="E22" s="26">
        <v>4927336</v>
      </c>
      <c r="H22" s="24" t="s">
        <v>0</v>
      </c>
      <c r="I22" s="25">
        <v>2000473</v>
      </c>
      <c r="J22" s="25">
        <v>9376975</v>
      </c>
      <c r="K22" s="25">
        <v>400071</v>
      </c>
      <c r="L22" s="26">
        <v>6414581</v>
      </c>
    </row>
    <row r="23" spans="1:12">
      <c r="A23" s="24" t="s">
        <v>0</v>
      </c>
      <c r="B23" s="25">
        <v>8321620</v>
      </c>
      <c r="C23" s="25">
        <v>3331151</v>
      </c>
      <c r="D23" s="25">
        <v>5204646</v>
      </c>
      <c r="E23" s="26">
        <v>4765890</v>
      </c>
      <c r="H23" s="24" t="s">
        <v>257</v>
      </c>
      <c r="I23" s="25">
        <v>2405326</v>
      </c>
      <c r="J23" s="25">
        <v>12561700</v>
      </c>
      <c r="K23" s="25">
        <v>374100</v>
      </c>
      <c r="L23" s="26">
        <v>6910001</v>
      </c>
    </row>
    <row r="24" spans="1:12">
      <c r="A24" s="24" t="s">
        <v>257</v>
      </c>
      <c r="B24" s="25">
        <v>12443900</v>
      </c>
      <c r="C24" s="25">
        <v>4695339</v>
      </c>
      <c r="D24" s="25">
        <v>7144908</v>
      </c>
      <c r="E24" s="26">
        <v>5395890</v>
      </c>
      <c r="H24" s="24" t="s">
        <v>257</v>
      </c>
      <c r="I24" s="25">
        <v>2629051</v>
      </c>
      <c r="J24" s="25">
        <v>13545920</v>
      </c>
      <c r="K24" s="25">
        <v>451724</v>
      </c>
      <c r="L24" s="26">
        <v>6734354</v>
      </c>
    </row>
    <row r="25" spans="1:12">
      <c r="A25" s="24" t="s">
        <v>257</v>
      </c>
      <c r="B25" s="25">
        <v>13328390</v>
      </c>
      <c r="C25" s="25">
        <v>4924438</v>
      </c>
      <c r="D25" s="25">
        <v>6874067</v>
      </c>
      <c r="E25" s="26">
        <v>4719028</v>
      </c>
      <c r="H25" s="27" t="s">
        <v>257</v>
      </c>
      <c r="I25" s="28">
        <v>1656341</v>
      </c>
      <c r="J25" s="28">
        <v>8672429</v>
      </c>
      <c r="K25" s="28">
        <v>308472</v>
      </c>
      <c r="L25" s="29">
        <v>5829343</v>
      </c>
    </row>
    <row r="26" spans="1:12">
      <c r="A26" s="27" t="s">
        <v>264</v>
      </c>
      <c r="B26" s="28">
        <v>9847241</v>
      </c>
      <c r="C26" s="28">
        <v>3623576</v>
      </c>
      <c r="D26" s="28">
        <v>5263706</v>
      </c>
      <c r="E26" s="29">
        <v>4642744</v>
      </c>
    </row>
    <row r="28" spans="1:12">
      <c r="H28" s="21" t="s">
        <v>301</v>
      </c>
      <c r="I28" s="22" t="s">
        <v>302</v>
      </c>
      <c r="J28" s="22" t="s">
        <v>303</v>
      </c>
      <c r="K28" s="22" t="s">
        <v>311</v>
      </c>
      <c r="L28" s="23" t="s">
        <v>304</v>
      </c>
    </row>
    <row r="29" spans="1:12">
      <c r="H29" s="24" t="s">
        <v>263</v>
      </c>
      <c r="I29" s="25">
        <v>752189</v>
      </c>
      <c r="J29" s="25">
        <v>0</v>
      </c>
      <c r="K29" s="25">
        <v>0</v>
      </c>
      <c r="L29" s="26">
        <v>2159610</v>
      </c>
    </row>
    <row r="30" spans="1:12">
      <c r="A30" s="21" t="s">
        <v>265</v>
      </c>
      <c r="B30" s="22" t="s">
        <v>266</v>
      </c>
      <c r="C30" s="22" t="s">
        <v>267</v>
      </c>
      <c r="D30" s="22" t="s">
        <v>268</v>
      </c>
      <c r="E30" s="23" t="s">
        <v>269</v>
      </c>
      <c r="H30" s="24" t="s">
        <v>0</v>
      </c>
      <c r="I30" s="25">
        <v>318980</v>
      </c>
      <c r="J30" s="25">
        <v>3297697</v>
      </c>
      <c r="K30" s="25">
        <v>478745</v>
      </c>
      <c r="L30" s="26">
        <v>713479</v>
      </c>
    </row>
    <row r="31" spans="1:12">
      <c r="A31" s="24" t="s">
        <v>270</v>
      </c>
      <c r="B31" s="25">
        <v>26707</v>
      </c>
      <c r="C31" s="25">
        <v>41699</v>
      </c>
      <c r="D31" s="25">
        <v>11155</v>
      </c>
      <c r="E31" s="26">
        <v>75951740</v>
      </c>
      <c r="H31" s="24" t="s">
        <v>0</v>
      </c>
      <c r="I31" s="25">
        <v>254455</v>
      </c>
      <c r="J31" s="25">
        <v>3126630</v>
      </c>
      <c r="K31" s="25">
        <v>407468</v>
      </c>
      <c r="L31" s="26">
        <v>711579</v>
      </c>
    </row>
    <row r="32" spans="1:12">
      <c r="A32" s="24" t="s">
        <v>271</v>
      </c>
      <c r="B32" s="25">
        <v>205871800</v>
      </c>
      <c r="C32" s="25">
        <v>365271400</v>
      </c>
      <c r="D32" s="25">
        <v>133202700</v>
      </c>
      <c r="E32" s="26">
        <v>76317810</v>
      </c>
      <c r="H32" s="24" t="s">
        <v>0</v>
      </c>
      <c r="I32" s="25">
        <v>232699</v>
      </c>
      <c r="J32" s="25">
        <v>3078906</v>
      </c>
      <c r="K32" s="25">
        <v>445754</v>
      </c>
      <c r="L32" s="26">
        <v>696090</v>
      </c>
    </row>
    <row r="33" spans="1:12">
      <c r="A33" s="24" t="s">
        <v>0</v>
      </c>
      <c r="B33" s="25">
        <v>211448100</v>
      </c>
      <c r="C33" s="25">
        <v>383647600</v>
      </c>
      <c r="D33" s="25">
        <v>135434400</v>
      </c>
      <c r="E33" s="26">
        <v>78247670</v>
      </c>
      <c r="H33" s="24" t="s">
        <v>257</v>
      </c>
      <c r="I33" s="25">
        <v>187892</v>
      </c>
      <c r="J33" s="25">
        <v>3345228</v>
      </c>
      <c r="K33" s="25">
        <v>337474</v>
      </c>
      <c r="L33" s="26">
        <v>624446</v>
      </c>
    </row>
    <row r="34" spans="1:12">
      <c r="A34" s="24" t="s">
        <v>0</v>
      </c>
      <c r="B34" s="25">
        <v>202247900</v>
      </c>
      <c r="C34" s="25">
        <v>369559400</v>
      </c>
      <c r="D34" s="25">
        <v>127156500</v>
      </c>
      <c r="E34" s="26">
        <v>75433740</v>
      </c>
      <c r="H34" s="24" t="s">
        <v>257</v>
      </c>
      <c r="I34" s="25">
        <v>164613</v>
      </c>
      <c r="J34" s="25">
        <v>3210797</v>
      </c>
      <c r="K34" s="25">
        <v>304676</v>
      </c>
      <c r="L34" s="26">
        <v>546409</v>
      </c>
    </row>
    <row r="35" spans="1:12">
      <c r="A35" s="24" t="s">
        <v>257</v>
      </c>
      <c r="B35" s="25">
        <v>232852700</v>
      </c>
      <c r="C35" s="25">
        <v>484263400</v>
      </c>
      <c r="D35" s="25">
        <v>155446500</v>
      </c>
      <c r="E35" s="26">
        <v>86126050</v>
      </c>
      <c r="H35" s="27" t="s">
        <v>257</v>
      </c>
      <c r="I35" s="28">
        <v>100546</v>
      </c>
      <c r="J35" s="28">
        <v>2894237</v>
      </c>
      <c r="K35" s="28">
        <v>257760</v>
      </c>
      <c r="L35" s="29">
        <v>554565</v>
      </c>
    </row>
    <row r="36" spans="1:12">
      <c r="A36" s="24" t="s">
        <v>257</v>
      </c>
      <c r="B36" s="25">
        <v>218479300</v>
      </c>
      <c r="C36" s="25">
        <v>429147700</v>
      </c>
      <c r="D36" s="25">
        <v>151917600</v>
      </c>
      <c r="E36" s="26">
        <v>74032960</v>
      </c>
    </row>
    <row r="37" spans="1:12">
      <c r="A37" s="27" t="s">
        <v>257</v>
      </c>
      <c r="B37" s="28">
        <v>213776600</v>
      </c>
      <c r="C37" s="28">
        <v>382785200</v>
      </c>
      <c r="D37" s="28">
        <v>147580400</v>
      </c>
      <c r="E37" s="29">
        <v>73216110</v>
      </c>
    </row>
    <row r="38" spans="1:12">
      <c r="H38" s="21" t="s">
        <v>305</v>
      </c>
      <c r="I38" s="22" t="s">
        <v>306</v>
      </c>
      <c r="J38" s="22" t="s">
        <v>307</v>
      </c>
      <c r="K38" s="22" t="s">
        <v>308</v>
      </c>
      <c r="L38" s="23" t="s">
        <v>309</v>
      </c>
    </row>
    <row r="39" spans="1:12">
      <c r="H39" s="24" t="s">
        <v>263</v>
      </c>
      <c r="I39" s="25">
        <v>0</v>
      </c>
      <c r="J39" s="25">
        <v>0</v>
      </c>
      <c r="K39" s="25"/>
      <c r="L39" s="26">
        <v>2049553</v>
      </c>
    </row>
    <row r="40" spans="1:12">
      <c r="H40" s="24" t="s">
        <v>0</v>
      </c>
      <c r="I40" s="25">
        <v>116706</v>
      </c>
      <c r="J40" s="25">
        <v>9772130</v>
      </c>
      <c r="K40" s="25"/>
      <c r="L40" s="26">
        <v>971537</v>
      </c>
    </row>
    <row r="41" spans="1:12">
      <c r="A41" s="21" t="s">
        <v>272</v>
      </c>
      <c r="B41" s="22" t="s">
        <v>273</v>
      </c>
      <c r="C41" s="22" t="s">
        <v>274</v>
      </c>
      <c r="D41" s="22" t="s">
        <v>275</v>
      </c>
      <c r="E41" s="30" t="s">
        <v>276</v>
      </c>
      <c r="H41" s="24" t="s">
        <v>0</v>
      </c>
      <c r="I41" s="25">
        <v>120579</v>
      </c>
      <c r="J41" s="25">
        <v>9193213</v>
      </c>
      <c r="K41" s="25"/>
      <c r="L41" s="26">
        <v>904779</v>
      </c>
    </row>
    <row r="42" spans="1:12">
      <c r="A42" s="24" t="s">
        <v>263</v>
      </c>
      <c r="B42" s="25">
        <v>218436</v>
      </c>
      <c r="C42" s="25">
        <v>11094</v>
      </c>
      <c r="D42" s="25"/>
      <c r="E42" s="26">
        <v>75951740</v>
      </c>
      <c r="H42" s="24" t="s">
        <v>0</v>
      </c>
      <c r="I42" s="25">
        <v>114971</v>
      </c>
      <c r="J42" s="25">
        <v>8653047</v>
      </c>
      <c r="K42" s="25"/>
      <c r="L42" s="26">
        <v>909473</v>
      </c>
    </row>
    <row r="43" spans="1:12">
      <c r="A43" s="24" t="s">
        <v>0</v>
      </c>
      <c r="B43" s="25">
        <v>1952051</v>
      </c>
      <c r="C43" s="25">
        <v>7205343</v>
      </c>
      <c r="D43" s="25"/>
      <c r="E43" s="26">
        <v>76317810</v>
      </c>
      <c r="H43" s="24" t="s">
        <v>257</v>
      </c>
      <c r="I43" s="25">
        <v>103238</v>
      </c>
      <c r="J43" s="25">
        <v>7815612</v>
      </c>
      <c r="K43" s="25"/>
      <c r="L43" s="26">
        <v>773423</v>
      </c>
    </row>
    <row r="44" spans="1:12">
      <c r="A44" s="24" t="s">
        <v>0</v>
      </c>
      <c r="B44" s="25">
        <v>1824548</v>
      </c>
      <c r="C44" s="25">
        <v>7219753</v>
      </c>
      <c r="D44" s="25"/>
      <c r="E44" s="26">
        <v>78247670</v>
      </c>
      <c r="H44" s="24" t="s">
        <v>257</v>
      </c>
      <c r="I44" s="25">
        <v>121245</v>
      </c>
      <c r="J44" s="25">
        <v>9684567</v>
      </c>
      <c r="K44" s="25"/>
      <c r="L44" s="26">
        <v>810075</v>
      </c>
    </row>
    <row r="45" spans="1:12">
      <c r="A45" s="24" t="s">
        <v>0</v>
      </c>
      <c r="B45" s="25">
        <v>1868265</v>
      </c>
      <c r="C45" s="25">
        <v>6808832</v>
      </c>
      <c r="D45" s="25"/>
      <c r="E45" s="26">
        <v>75433740</v>
      </c>
      <c r="H45" s="27" t="s">
        <v>257</v>
      </c>
      <c r="I45" s="28">
        <v>109561</v>
      </c>
      <c r="J45" s="28">
        <v>8232382</v>
      </c>
      <c r="K45" s="28"/>
      <c r="L45" s="29">
        <v>755646</v>
      </c>
    </row>
    <row r="46" spans="1:12">
      <c r="A46" s="24" t="s">
        <v>264</v>
      </c>
      <c r="B46" s="25">
        <v>2603995</v>
      </c>
      <c r="C46" s="25">
        <v>8818723</v>
      </c>
      <c r="D46" s="25"/>
      <c r="E46" s="26">
        <v>86126050</v>
      </c>
    </row>
    <row r="47" spans="1:12">
      <c r="A47" s="24" t="s">
        <v>257</v>
      </c>
      <c r="B47" s="25">
        <v>2421488</v>
      </c>
      <c r="C47" s="25">
        <v>8497467</v>
      </c>
      <c r="D47" s="25"/>
      <c r="E47" s="26">
        <v>74032960</v>
      </c>
    </row>
    <row r="48" spans="1:12">
      <c r="A48" s="27" t="s">
        <v>257</v>
      </c>
      <c r="B48" s="28">
        <v>2214253</v>
      </c>
      <c r="C48" s="28">
        <v>7692099</v>
      </c>
      <c r="D48" s="28"/>
      <c r="E48" s="29">
        <v>73216110</v>
      </c>
    </row>
    <row r="49" spans="1:12">
      <c r="H49" s="21"/>
      <c r="I49" s="22" t="s">
        <v>99</v>
      </c>
      <c r="J49" s="22" t="s">
        <v>100</v>
      </c>
      <c r="K49" s="22" t="s">
        <v>101</v>
      </c>
      <c r="L49" s="23" t="s">
        <v>309</v>
      </c>
    </row>
    <row r="50" spans="1:12">
      <c r="H50" s="24" t="s">
        <v>263</v>
      </c>
      <c r="I50" s="25">
        <v>0</v>
      </c>
      <c r="J50" s="25">
        <v>0</v>
      </c>
      <c r="K50" s="25">
        <v>0</v>
      </c>
      <c r="L50" s="26">
        <v>2049553</v>
      </c>
    </row>
    <row r="51" spans="1:12">
      <c r="H51" s="24" t="s">
        <v>0</v>
      </c>
      <c r="I51" s="25">
        <v>1484163</v>
      </c>
      <c r="J51" s="25">
        <v>127240</v>
      </c>
      <c r="K51" s="25">
        <v>107895</v>
      </c>
      <c r="L51" s="26">
        <v>971537</v>
      </c>
    </row>
    <row r="52" spans="1:12">
      <c r="A52" s="21" t="s">
        <v>277</v>
      </c>
      <c r="B52" s="22" t="s">
        <v>278</v>
      </c>
      <c r="C52" s="22" t="s">
        <v>279</v>
      </c>
      <c r="D52" s="22" t="s">
        <v>280</v>
      </c>
      <c r="E52" s="23" t="s">
        <v>281</v>
      </c>
      <c r="H52" s="24" t="s">
        <v>0</v>
      </c>
      <c r="I52" s="25">
        <v>1428617</v>
      </c>
      <c r="J52" s="25">
        <v>122262</v>
      </c>
      <c r="K52" s="25">
        <v>116543</v>
      </c>
      <c r="L52" s="26">
        <v>904779</v>
      </c>
    </row>
    <row r="53" spans="1:12">
      <c r="A53" s="24" t="s">
        <v>263</v>
      </c>
      <c r="B53" s="25">
        <v>616831</v>
      </c>
      <c r="C53" s="25"/>
      <c r="D53" s="25">
        <v>403159</v>
      </c>
      <c r="E53" s="26">
        <v>120763500</v>
      </c>
      <c r="H53" s="24" t="s">
        <v>0</v>
      </c>
      <c r="I53" s="25">
        <v>1167025</v>
      </c>
      <c r="J53" s="25">
        <v>106206</v>
      </c>
      <c r="K53" s="25">
        <v>96662</v>
      </c>
      <c r="L53" s="26">
        <v>909473</v>
      </c>
    </row>
    <row r="54" spans="1:12">
      <c r="A54" s="24" t="s">
        <v>0</v>
      </c>
      <c r="B54" s="25">
        <v>3251269</v>
      </c>
      <c r="C54" s="25"/>
      <c r="D54" s="25">
        <v>26188770</v>
      </c>
      <c r="E54" s="26">
        <v>96971980</v>
      </c>
      <c r="H54" s="24" t="s">
        <v>257</v>
      </c>
      <c r="I54" s="25">
        <v>2157614</v>
      </c>
      <c r="J54" s="25">
        <v>182331</v>
      </c>
      <c r="K54" s="25">
        <v>194235</v>
      </c>
      <c r="L54" s="26">
        <v>773423</v>
      </c>
    </row>
    <row r="55" spans="1:12">
      <c r="A55" s="24" t="s">
        <v>0</v>
      </c>
      <c r="B55" s="25">
        <v>2649762</v>
      </c>
      <c r="C55" s="25"/>
      <c r="D55" s="25">
        <v>25145520</v>
      </c>
      <c r="E55" s="26">
        <v>95145420</v>
      </c>
      <c r="H55" s="24" t="s">
        <v>257</v>
      </c>
      <c r="I55" s="25">
        <v>2551899</v>
      </c>
      <c r="J55" s="25">
        <v>181081</v>
      </c>
      <c r="K55" s="25">
        <v>198421</v>
      </c>
      <c r="L55" s="26">
        <v>810075</v>
      </c>
    </row>
    <row r="56" spans="1:12">
      <c r="A56" s="24" t="s">
        <v>0</v>
      </c>
      <c r="B56" s="25">
        <v>5712100</v>
      </c>
      <c r="C56" s="25"/>
      <c r="D56" s="25">
        <v>26711490</v>
      </c>
      <c r="E56" s="26">
        <v>110159100</v>
      </c>
      <c r="H56" s="27" t="s">
        <v>257</v>
      </c>
      <c r="I56" s="28">
        <v>1644819</v>
      </c>
      <c r="J56" s="28">
        <v>148037</v>
      </c>
      <c r="K56" s="28">
        <v>150262</v>
      </c>
      <c r="L56" s="29">
        <v>755646</v>
      </c>
    </row>
    <row r="57" spans="1:12">
      <c r="A57" s="24" t="s">
        <v>257</v>
      </c>
      <c r="B57" s="25">
        <v>5187852</v>
      </c>
      <c r="C57" s="25"/>
      <c r="D57" s="25">
        <v>33240380</v>
      </c>
      <c r="E57" s="26">
        <v>111940400</v>
      </c>
    </row>
    <row r="58" spans="1:12">
      <c r="A58" s="24" t="s">
        <v>257</v>
      </c>
      <c r="B58" s="25">
        <v>5892282</v>
      </c>
      <c r="C58" s="25"/>
      <c r="D58" s="25">
        <v>32188430</v>
      </c>
      <c r="E58" s="26">
        <v>110877800</v>
      </c>
    </row>
    <row r="59" spans="1:12">
      <c r="A59" s="27" t="s">
        <v>257</v>
      </c>
      <c r="B59" s="28">
        <v>4850634</v>
      </c>
      <c r="C59" s="28"/>
      <c r="D59" s="28">
        <v>32860180</v>
      </c>
      <c r="E59" s="29">
        <v>114329500</v>
      </c>
    </row>
    <row r="63" spans="1:12">
      <c r="A63" s="21" t="s">
        <v>282</v>
      </c>
      <c r="B63" s="22" t="s">
        <v>283</v>
      </c>
      <c r="C63" s="22" t="s">
        <v>284</v>
      </c>
      <c r="D63" s="22" t="s">
        <v>285</v>
      </c>
      <c r="E63" s="23" t="s">
        <v>286</v>
      </c>
    </row>
    <row r="64" spans="1:12">
      <c r="A64" s="24" t="s">
        <v>263</v>
      </c>
      <c r="B64" s="25">
        <v>0</v>
      </c>
      <c r="C64" s="25">
        <v>0</v>
      </c>
      <c r="D64" s="25">
        <v>0</v>
      </c>
      <c r="E64" s="26">
        <v>3905620</v>
      </c>
    </row>
    <row r="65" spans="1:5">
      <c r="A65" s="24" t="s">
        <v>0</v>
      </c>
      <c r="B65" s="25">
        <v>197969200</v>
      </c>
      <c r="C65" s="25">
        <v>7112721</v>
      </c>
      <c r="D65" s="25">
        <v>32637220</v>
      </c>
      <c r="E65" s="26">
        <v>4709915</v>
      </c>
    </row>
    <row r="66" spans="1:5">
      <c r="A66" s="24" t="s">
        <v>0</v>
      </c>
      <c r="B66" s="25">
        <v>211193700</v>
      </c>
      <c r="C66" s="25">
        <v>7683770</v>
      </c>
      <c r="D66" s="25">
        <v>34764380</v>
      </c>
      <c r="E66" s="26">
        <v>4865899</v>
      </c>
    </row>
    <row r="67" spans="1:5">
      <c r="A67" s="24" t="s">
        <v>0</v>
      </c>
      <c r="B67" s="25">
        <v>203021000</v>
      </c>
      <c r="C67" s="25">
        <v>7317573</v>
      </c>
      <c r="D67" s="25">
        <v>34115260</v>
      </c>
      <c r="E67" s="26">
        <v>4778217</v>
      </c>
    </row>
    <row r="68" spans="1:5">
      <c r="A68" s="24" t="s">
        <v>257</v>
      </c>
      <c r="B68" s="25">
        <v>231965500</v>
      </c>
      <c r="C68" s="25">
        <v>9203161</v>
      </c>
      <c r="D68" s="25">
        <v>33995500</v>
      </c>
      <c r="E68" s="26">
        <v>5130846</v>
      </c>
    </row>
    <row r="69" spans="1:5">
      <c r="A69" s="24" t="s">
        <v>257</v>
      </c>
      <c r="B69" s="25">
        <v>218239900</v>
      </c>
      <c r="C69" s="25">
        <v>8894615</v>
      </c>
      <c r="D69" s="25">
        <v>30876320</v>
      </c>
      <c r="E69" s="26">
        <v>4626533</v>
      </c>
    </row>
    <row r="70" spans="1:5">
      <c r="A70" s="27" t="s">
        <v>257</v>
      </c>
      <c r="B70" s="28">
        <v>202187200</v>
      </c>
      <c r="C70" s="28">
        <v>7686302</v>
      </c>
      <c r="D70" s="28">
        <v>29950040</v>
      </c>
      <c r="E70" s="29">
        <v>4626028</v>
      </c>
    </row>
    <row r="74" spans="1:5">
      <c r="A74" s="21" t="s">
        <v>287</v>
      </c>
      <c r="B74" s="22" t="s">
        <v>288</v>
      </c>
      <c r="C74" s="22" t="s">
        <v>289</v>
      </c>
      <c r="D74" s="22" t="s">
        <v>290</v>
      </c>
      <c r="E74" s="23" t="s">
        <v>291</v>
      </c>
    </row>
    <row r="75" spans="1:5">
      <c r="A75" s="24" t="s">
        <v>263</v>
      </c>
      <c r="B75" s="25">
        <v>0</v>
      </c>
      <c r="C75" s="25">
        <v>0</v>
      </c>
      <c r="D75" s="25">
        <v>0</v>
      </c>
      <c r="E75" s="26">
        <v>34123</v>
      </c>
    </row>
    <row r="76" spans="1:5">
      <c r="A76" s="24" t="s">
        <v>0</v>
      </c>
      <c r="B76" s="25">
        <v>7233138</v>
      </c>
      <c r="C76" s="25">
        <v>341086</v>
      </c>
      <c r="D76" s="25">
        <v>1979758</v>
      </c>
      <c r="E76" s="26">
        <v>208470</v>
      </c>
    </row>
    <row r="77" spans="1:5">
      <c r="A77" s="24" t="s">
        <v>0</v>
      </c>
      <c r="B77" s="25">
        <v>8134066</v>
      </c>
      <c r="C77" s="25">
        <v>397901</v>
      </c>
      <c r="D77" s="25">
        <v>2309281</v>
      </c>
      <c r="E77" s="26">
        <v>222060</v>
      </c>
    </row>
    <row r="78" spans="1:5">
      <c r="A78" s="24" t="s">
        <v>0</v>
      </c>
      <c r="B78" s="25">
        <v>7348235</v>
      </c>
      <c r="C78" s="25">
        <v>364779</v>
      </c>
      <c r="D78" s="25">
        <v>2063883</v>
      </c>
      <c r="E78" s="26">
        <v>213346</v>
      </c>
    </row>
    <row r="79" spans="1:5">
      <c r="A79" s="24" t="s">
        <v>257</v>
      </c>
      <c r="B79" s="25">
        <v>9716624</v>
      </c>
      <c r="C79" s="25">
        <v>456881</v>
      </c>
      <c r="D79" s="25">
        <v>2953328</v>
      </c>
      <c r="E79" s="26">
        <v>277271</v>
      </c>
    </row>
    <row r="80" spans="1:5">
      <c r="A80" s="24" t="s">
        <v>257</v>
      </c>
      <c r="B80" s="25">
        <v>8792097</v>
      </c>
      <c r="C80" s="25">
        <v>428280</v>
      </c>
      <c r="D80" s="25">
        <v>2813107</v>
      </c>
      <c r="E80" s="26">
        <v>244904</v>
      </c>
    </row>
    <row r="81" spans="1:5">
      <c r="A81" s="27" t="s">
        <v>257</v>
      </c>
      <c r="B81" s="28">
        <v>6902473</v>
      </c>
      <c r="C81" s="28">
        <v>327921</v>
      </c>
      <c r="D81" s="28">
        <v>2061539</v>
      </c>
      <c r="E81" s="29">
        <v>204934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C24" sqref="C24"/>
    </sheetView>
  </sheetViews>
  <sheetFormatPr baseColWidth="10" defaultRowHeight="15" x14ac:dyDescent="0"/>
  <cols>
    <col min="1" max="6" width="11" style="1" bestFit="1" customWidth="1"/>
    <col min="7" max="7" width="14.5" style="1" bestFit="1" customWidth="1"/>
    <col min="8" max="16384" width="10.83203125" style="1"/>
  </cols>
  <sheetData>
    <row r="1" spans="1:10">
      <c r="A1" s="1" t="s">
        <v>29</v>
      </c>
      <c r="B1" s="1" t="s">
        <v>1</v>
      </c>
      <c r="C1" s="1" t="s">
        <v>25</v>
      </c>
      <c r="D1" s="1" t="s">
        <v>4</v>
      </c>
      <c r="E1" s="1" t="s">
        <v>26</v>
      </c>
      <c r="F1" s="1" t="s">
        <v>27</v>
      </c>
      <c r="G1" s="1" t="s">
        <v>28</v>
      </c>
    </row>
    <row r="2" spans="1:10">
      <c r="A2" s="1">
        <v>0</v>
      </c>
      <c r="B2" s="1">
        <v>0.96331999999999995</v>
      </c>
      <c r="C2" s="1">
        <v>0.99655666666666665</v>
      </c>
      <c r="D2" s="1">
        <v>0.99992000000000003</v>
      </c>
      <c r="E2" s="1">
        <v>1.681636108080483E-3</v>
      </c>
      <c r="F2" s="1">
        <v>1.1566234381929886E-4</v>
      </c>
      <c r="G2" s="1">
        <v>4.725815626254203E-5</v>
      </c>
    </row>
    <row r="3" spans="1:10">
      <c r="A3" s="1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10">
      <c r="A4" s="1">
        <v>2</v>
      </c>
      <c r="B4" s="1">
        <v>3.5956666666666665E-2</v>
      </c>
      <c r="C4" s="1">
        <v>3.0866666666666668E-3</v>
      </c>
      <c r="D4" s="1">
        <v>0</v>
      </c>
      <c r="E4" s="1">
        <v>1.5880841007676872E-3</v>
      </c>
      <c r="F4" s="1">
        <v>1.0088497300281037E-4</v>
      </c>
      <c r="G4" s="1">
        <v>0</v>
      </c>
    </row>
    <row r="5" spans="1:10">
      <c r="A5" s="1">
        <v>3</v>
      </c>
      <c r="B5" s="1">
        <v>2.3666666666666668E-4</v>
      </c>
      <c r="C5" s="1">
        <v>1.1E-4</v>
      </c>
      <c r="D5" s="1">
        <v>0</v>
      </c>
      <c r="E5" s="1">
        <v>1.0682280239308043E-4</v>
      </c>
      <c r="F5" s="1">
        <v>2.5166114784235837E-5</v>
      </c>
      <c r="G5" s="1">
        <v>0</v>
      </c>
    </row>
    <row r="6" spans="1:10">
      <c r="A6" s="1">
        <v>4</v>
      </c>
      <c r="B6" s="1">
        <v>4.2333333333333329E-4</v>
      </c>
      <c r="C6" s="1">
        <v>2.1333333333333336E-4</v>
      </c>
      <c r="D6" s="1">
        <v>3.3333333333333337E-6</v>
      </c>
      <c r="E6" s="1">
        <v>6.9841089465856528E-5</v>
      </c>
      <c r="F6" s="1">
        <v>2.1858128414340003E-5</v>
      </c>
      <c r="G6" s="1">
        <v>3.3333333333333337E-6</v>
      </c>
    </row>
    <row r="7" spans="1:10">
      <c r="A7" s="1">
        <v>5</v>
      </c>
      <c r="B7" s="1">
        <v>5.333333333333334E-5</v>
      </c>
      <c r="C7" s="1">
        <v>2.666666666666667E-5</v>
      </c>
      <c r="D7" s="1">
        <v>6.0000000000000002E-5</v>
      </c>
      <c r="E7" s="1">
        <v>6.6666666666666666E-6</v>
      </c>
      <c r="F7" s="1">
        <v>2.666666666666667E-5</v>
      </c>
      <c r="G7" s="1">
        <v>3.4641016151377547E-5</v>
      </c>
    </row>
    <row r="8" spans="1:10">
      <c r="A8" s="1">
        <v>6</v>
      </c>
      <c r="B8" s="1">
        <v>1.0000000000000001E-5</v>
      </c>
      <c r="C8" s="1">
        <v>1.0000000000000001E-5</v>
      </c>
      <c r="D8" s="1">
        <v>2.0000000000000002E-5</v>
      </c>
      <c r="E8" s="1">
        <v>1.0000000000000001E-5</v>
      </c>
      <c r="F8" s="1">
        <v>1.0000000000000001E-5</v>
      </c>
      <c r="G8" s="1">
        <v>2.0000000000000002E-5</v>
      </c>
    </row>
    <row r="13" spans="1:10">
      <c r="A13" s="1" t="s">
        <v>119</v>
      </c>
      <c r="B13" s="1" t="s">
        <v>110</v>
      </c>
      <c r="C13" s="1" t="s">
        <v>111</v>
      </c>
      <c r="D13" s="1" t="s">
        <v>112</v>
      </c>
      <c r="E13" s="1" t="s">
        <v>113</v>
      </c>
      <c r="F13" s="1" t="s">
        <v>114</v>
      </c>
      <c r="G13" s="1" t="s">
        <v>115</v>
      </c>
      <c r="H13" s="1" t="s">
        <v>116</v>
      </c>
      <c r="I13" s="1" t="s">
        <v>117</v>
      </c>
      <c r="J13" s="1" t="s">
        <v>118</v>
      </c>
    </row>
    <row r="14" spans="1:10">
      <c r="A14" s="1">
        <v>0</v>
      </c>
      <c r="B14" s="1">
        <v>0.96294999999999997</v>
      </c>
      <c r="C14" s="1">
        <v>0.96060999999999996</v>
      </c>
      <c r="D14" s="1">
        <v>0.96640000000000004</v>
      </c>
      <c r="E14" s="1">
        <v>0.99663000000000002</v>
      </c>
      <c r="F14" s="1">
        <v>0.99670999999999998</v>
      </c>
      <c r="G14" s="1">
        <v>0.99633000000000005</v>
      </c>
      <c r="H14" s="1">
        <v>0.99999000000000005</v>
      </c>
      <c r="I14" s="1">
        <v>0.99983</v>
      </c>
      <c r="J14" s="1">
        <v>0.99994000000000005</v>
      </c>
    </row>
    <row r="15" spans="1:10">
      <c r="A15" s="1">
        <v>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>
      <c r="A16" s="1">
        <v>2</v>
      </c>
      <c r="B16" s="1">
        <v>3.6159999999999998E-2</v>
      </c>
      <c r="C16" s="1">
        <v>3.8600000000000002E-2</v>
      </c>
      <c r="D16" s="1">
        <v>3.3110000000000001E-2</v>
      </c>
      <c r="E16" s="1">
        <v>3.0400000000000002E-3</v>
      </c>
      <c r="F16" s="1">
        <v>2.9399999999999999E-3</v>
      </c>
      <c r="G16" s="1">
        <v>3.2799999999999999E-3</v>
      </c>
      <c r="H16" s="1">
        <v>0</v>
      </c>
      <c r="I16" s="1">
        <v>0</v>
      </c>
      <c r="J16" s="1">
        <v>0</v>
      </c>
    </row>
    <row r="17" spans="1:10">
      <c r="A17" s="1">
        <v>3</v>
      </c>
      <c r="B17" s="1">
        <v>4.4999999999999999E-4</v>
      </c>
      <c r="C17" s="1">
        <v>1.3999999999999999E-4</v>
      </c>
      <c r="D17" s="1">
        <v>1.2E-4</v>
      </c>
      <c r="E17" s="9">
        <v>8.0000000000000007E-5</v>
      </c>
      <c r="F17" s="9">
        <v>9.0000000000000006E-5</v>
      </c>
      <c r="G17" s="1">
        <v>1.6000000000000001E-4</v>
      </c>
      <c r="H17" s="1">
        <v>0</v>
      </c>
      <c r="I17" s="1">
        <v>0</v>
      </c>
      <c r="J17" s="1">
        <v>0</v>
      </c>
    </row>
    <row r="18" spans="1:10">
      <c r="A18" s="1">
        <v>4</v>
      </c>
      <c r="B18" s="1">
        <v>3.8000000000000002E-4</v>
      </c>
      <c r="C18" s="1">
        <v>5.5999999999999995E-4</v>
      </c>
      <c r="D18" s="1">
        <v>3.3E-4</v>
      </c>
      <c r="E18" s="1">
        <v>1.7000000000000001E-4</v>
      </c>
      <c r="F18" s="1">
        <v>2.3000000000000001E-4</v>
      </c>
      <c r="G18" s="1">
        <v>2.4000000000000001E-4</v>
      </c>
      <c r="H18" s="9">
        <v>1.0000000000000001E-5</v>
      </c>
      <c r="I18" s="1">
        <v>0</v>
      </c>
      <c r="J18" s="1">
        <v>0</v>
      </c>
    </row>
    <row r="19" spans="1:10">
      <c r="A19" s="1">
        <v>5</v>
      </c>
      <c r="B19" s="9">
        <v>6.0000000000000002E-5</v>
      </c>
      <c r="C19" s="9">
        <v>6.0000000000000002E-5</v>
      </c>
      <c r="D19" s="9">
        <v>4.0000000000000003E-5</v>
      </c>
      <c r="E19" s="9">
        <v>8.0000000000000007E-5</v>
      </c>
      <c r="F19" s="1">
        <v>0</v>
      </c>
      <c r="G19" s="1">
        <v>0</v>
      </c>
      <c r="H19" s="1">
        <v>0</v>
      </c>
      <c r="I19" s="1">
        <v>1.2E-4</v>
      </c>
      <c r="J19" s="9">
        <v>6.0000000000000002E-5</v>
      </c>
    </row>
    <row r="20" spans="1:10">
      <c r="A20" s="1">
        <v>6</v>
      </c>
      <c r="B20" s="1">
        <v>0</v>
      </c>
      <c r="C20" s="9">
        <v>3.0000000000000001E-5</v>
      </c>
      <c r="D20" s="1">
        <v>0</v>
      </c>
      <c r="E20" s="1">
        <v>0</v>
      </c>
      <c r="F20" s="9">
        <v>3.0000000000000001E-5</v>
      </c>
      <c r="G20" s="1">
        <v>0</v>
      </c>
      <c r="H20" s="1">
        <v>0</v>
      </c>
      <c r="I20" s="9">
        <v>6.0000000000000002E-5</v>
      </c>
      <c r="J20" s="1">
        <v>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G17" sqref="G17"/>
    </sheetView>
  </sheetViews>
  <sheetFormatPr baseColWidth="10" defaultRowHeight="15" x14ac:dyDescent="0"/>
  <cols>
    <col min="1" max="1" width="11" style="1" bestFit="1" customWidth="1"/>
    <col min="2" max="3" width="11.5" style="1" bestFit="1" customWidth="1"/>
    <col min="4" max="6" width="11" style="1" bestFit="1" customWidth="1"/>
    <col min="7" max="16384" width="10.83203125" style="1"/>
  </cols>
  <sheetData>
    <row r="1" spans="1:6">
      <c r="A1" s="1" t="s">
        <v>23</v>
      </c>
      <c r="B1" s="1">
        <v>0</v>
      </c>
      <c r="C1" s="1">
        <v>23</v>
      </c>
      <c r="D1" s="1">
        <v>47.25</v>
      </c>
      <c r="E1" s="1">
        <v>71.5</v>
      </c>
      <c r="F1" s="1">
        <v>95</v>
      </c>
    </row>
    <row r="2" spans="1:6">
      <c r="A2" s="1" t="s">
        <v>1</v>
      </c>
      <c r="B2" s="1">
        <v>9.6666666666666665E-2</v>
      </c>
      <c r="C2" s="1">
        <v>0.15106666666666668</v>
      </c>
      <c r="D2" s="1">
        <v>0.31590000000000001</v>
      </c>
      <c r="E2" s="1">
        <v>0.65200000000000002</v>
      </c>
      <c r="F2" s="1">
        <v>0.90700000000000003</v>
      </c>
    </row>
    <row r="3" spans="1:6">
      <c r="A3" s="1" t="s">
        <v>3</v>
      </c>
      <c r="B3" s="1">
        <v>9.6666666666666665E-2</v>
      </c>
      <c r="C3" s="1">
        <v>0.15160000000000001</v>
      </c>
      <c r="D3" s="1">
        <v>0.3634</v>
      </c>
      <c r="E3" s="1">
        <v>0.66300000000000003</v>
      </c>
      <c r="F3" s="1">
        <v>0.97</v>
      </c>
    </row>
    <row r="4" spans="1:6">
      <c r="A4" s="1" t="s">
        <v>4</v>
      </c>
      <c r="B4" s="1">
        <v>9.6666666666666665E-2</v>
      </c>
      <c r="C4" s="1">
        <v>0.13173333333333334</v>
      </c>
      <c r="D4" s="1">
        <v>0.29830000000000001</v>
      </c>
      <c r="E4" s="1">
        <v>0.49</v>
      </c>
      <c r="F4" s="1">
        <v>0.71099999999999997</v>
      </c>
    </row>
    <row r="5" spans="1:6">
      <c r="A5" s="1" t="s">
        <v>5</v>
      </c>
      <c r="B5" s="1">
        <v>1.3613718571108114E-2</v>
      </c>
      <c r="C5" s="1">
        <v>2.7696257268206261E-2</v>
      </c>
      <c r="D5" s="1">
        <v>1.9206596089191164E-2</v>
      </c>
      <c r="E5" s="1">
        <v>2.4221202832779936E-2</v>
      </c>
      <c r="F5" s="1">
        <v>3.8418745424597098E-2</v>
      </c>
    </row>
    <row r="6" spans="1:6">
      <c r="A6" s="1" t="s">
        <v>7</v>
      </c>
      <c r="B6" s="1">
        <v>1.3613718571108114E-2</v>
      </c>
      <c r="C6" s="1">
        <v>1.1753013797887476E-2</v>
      </c>
      <c r="D6" s="1">
        <v>2.1458424918898406E-2</v>
      </c>
      <c r="E6" s="1">
        <v>5.622573550726867E-2</v>
      </c>
      <c r="F6" s="1">
        <v>5.622573550726867E-2</v>
      </c>
    </row>
    <row r="7" spans="1:6">
      <c r="A7" s="1" t="s">
        <v>8</v>
      </c>
      <c r="B7" s="1">
        <v>1.3613718571108114E-2</v>
      </c>
      <c r="C7" s="1">
        <v>1.6128814794232959E-2</v>
      </c>
      <c r="D7" s="1">
        <v>1.3114368710184517E-2</v>
      </c>
      <c r="E7" s="1">
        <v>1.7738846260866761E-2</v>
      </c>
      <c r="F7" s="1">
        <v>1.7738846260866761E-2</v>
      </c>
    </row>
    <row r="9" spans="1:6">
      <c r="A9" s="1" t="s">
        <v>24</v>
      </c>
    </row>
    <row r="16" spans="1:6">
      <c r="B16" s="1" t="s">
        <v>120</v>
      </c>
    </row>
    <row r="17" spans="1:4">
      <c r="A17" s="1" t="s">
        <v>121</v>
      </c>
      <c r="B17" s="1">
        <v>0</v>
      </c>
      <c r="C17" s="1" t="s">
        <v>122</v>
      </c>
    </row>
    <row r="18" spans="1:4">
      <c r="B18" s="10"/>
      <c r="C18" s="9">
        <f>AVERAGE(B19:B21)</f>
        <v>96666.666666666672</v>
      </c>
    </row>
    <row r="19" spans="1:4">
      <c r="A19" s="1">
        <v>1</v>
      </c>
      <c r="B19" s="9">
        <v>112000</v>
      </c>
    </row>
    <row r="20" spans="1:4">
      <c r="A20" s="1">
        <v>2</v>
      </c>
      <c r="B20" s="9">
        <v>86000</v>
      </c>
    </row>
    <row r="21" spans="1:4">
      <c r="A21" s="1">
        <v>3</v>
      </c>
      <c r="B21" s="9">
        <v>92000</v>
      </c>
    </row>
    <row r="23" spans="1:4">
      <c r="B23" s="1" t="s">
        <v>123</v>
      </c>
    </row>
    <row r="24" spans="1:4">
      <c r="A24" s="7" t="s">
        <v>124</v>
      </c>
      <c r="B24" s="11" t="s">
        <v>125</v>
      </c>
      <c r="D24" s="1" t="s">
        <v>141</v>
      </c>
    </row>
    <row r="25" spans="1:4">
      <c r="A25" s="1" t="s">
        <v>126</v>
      </c>
      <c r="B25" s="9">
        <v>387000</v>
      </c>
      <c r="C25" s="9">
        <v>399000</v>
      </c>
    </row>
    <row r="26" spans="1:4">
      <c r="B26" s="9">
        <v>291000</v>
      </c>
      <c r="C26" s="9">
        <v>297000</v>
      </c>
    </row>
    <row r="27" spans="1:4">
      <c r="A27" s="1" t="s">
        <v>127</v>
      </c>
      <c r="B27" s="9">
        <v>440000</v>
      </c>
      <c r="C27" s="9">
        <v>452000</v>
      </c>
    </row>
    <row r="28" spans="1:4">
      <c r="A28" s="1" t="s">
        <v>128</v>
      </c>
      <c r="B28" s="9">
        <v>351000</v>
      </c>
      <c r="C28" s="9">
        <v>357000</v>
      </c>
    </row>
    <row r="29" spans="1:4">
      <c r="B29" s="9">
        <v>398000</v>
      </c>
      <c r="C29" s="9">
        <v>410000</v>
      </c>
    </row>
    <row r="30" spans="1:4">
      <c r="A30" s="1" t="s">
        <v>129</v>
      </c>
      <c r="B30" s="9">
        <v>339000</v>
      </c>
      <c r="C30" s="9">
        <v>345000</v>
      </c>
    </row>
    <row r="31" spans="1:4">
      <c r="B31" s="9">
        <v>286000</v>
      </c>
      <c r="C31" s="9">
        <v>274000</v>
      </c>
    </row>
    <row r="32" spans="1:4">
      <c r="B32" s="9">
        <v>375000</v>
      </c>
      <c r="C32" s="9">
        <v>357000</v>
      </c>
    </row>
    <row r="35" spans="1:3">
      <c r="B35" s="1" t="s">
        <v>130</v>
      </c>
    </row>
    <row r="36" spans="1:3">
      <c r="A36" s="1" t="s">
        <v>131</v>
      </c>
      <c r="B36" s="9">
        <v>754000</v>
      </c>
      <c r="C36" s="9">
        <v>743000</v>
      </c>
    </row>
    <row r="37" spans="1:3">
      <c r="B37" s="9">
        <v>826000</v>
      </c>
      <c r="C37" s="9">
        <v>836000</v>
      </c>
    </row>
    <row r="38" spans="1:3">
      <c r="A38" s="1" t="s">
        <v>133</v>
      </c>
      <c r="B38" s="9">
        <v>842000</v>
      </c>
      <c r="C38" s="9">
        <v>848000</v>
      </c>
    </row>
    <row r="39" spans="1:3">
      <c r="B39" s="9">
        <v>973000</v>
      </c>
      <c r="C39" s="9">
        <v>949000</v>
      </c>
    </row>
    <row r="40" spans="1:3">
      <c r="B40" s="9">
        <v>908000</v>
      </c>
      <c r="C40" s="9">
        <v>931000</v>
      </c>
    </row>
    <row r="41" spans="1:3">
      <c r="A41" s="1" t="s">
        <v>134</v>
      </c>
      <c r="B41" s="9">
        <v>782000</v>
      </c>
      <c r="C41" s="9">
        <v>765000</v>
      </c>
    </row>
    <row r="42" spans="1:3">
      <c r="B42" s="9">
        <v>718000</v>
      </c>
      <c r="C42" s="9">
        <v>718000</v>
      </c>
    </row>
    <row r="45" spans="1:3">
      <c r="B45" s="1" t="s">
        <v>135</v>
      </c>
    </row>
    <row r="46" spans="1:3">
      <c r="A46" s="1" t="s">
        <v>131</v>
      </c>
      <c r="B46" s="9">
        <v>1560000</v>
      </c>
      <c r="C46" s="9">
        <v>1600000</v>
      </c>
    </row>
    <row r="47" spans="1:3">
      <c r="B47" s="9">
        <v>1670000</v>
      </c>
      <c r="C47" s="9">
        <v>1690000</v>
      </c>
    </row>
    <row r="48" spans="1:3">
      <c r="A48" s="1" t="s">
        <v>136</v>
      </c>
      <c r="B48" s="9">
        <v>1610000</v>
      </c>
      <c r="C48" s="9">
        <v>1480000</v>
      </c>
    </row>
    <row r="49" spans="1:3">
      <c r="B49" s="9">
        <v>1760000</v>
      </c>
      <c r="C49" s="9">
        <v>1780000</v>
      </c>
    </row>
    <row r="50" spans="1:3">
      <c r="A50" s="1" t="s">
        <v>137</v>
      </c>
      <c r="B50" s="9">
        <v>1170000</v>
      </c>
      <c r="C50" s="9">
        <v>1210000</v>
      </c>
    </row>
    <row r="51" spans="1:3">
      <c r="B51" s="9">
        <v>1250000</v>
      </c>
      <c r="C51" s="9">
        <v>1270000</v>
      </c>
    </row>
    <row r="54" spans="1:3">
      <c r="B54" s="1" t="s">
        <v>138</v>
      </c>
    </row>
    <row r="55" spans="1:3">
      <c r="A55" s="1" t="s">
        <v>131</v>
      </c>
      <c r="B55" s="9">
        <v>2170000</v>
      </c>
      <c r="C55" s="9">
        <v>2200000</v>
      </c>
    </row>
    <row r="56" spans="1:3">
      <c r="B56" s="9">
        <v>2350000</v>
      </c>
      <c r="C56" s="9">
        <v>2350000</v>
      </c>
    </row>
    <row r="57" spans="1:3">
      <c r="A57" s="1" t="s">
        <v>139</v>
      </c>
      <c r="B57" s="9">
        <v>2480000</v>
      </c>
      <c r="C57" s="9">
        <v>2430000</v>
      </c>
    </row>
    <row r="58" spans="1:3">
      <c r="B58" s="9">
        <v>2400000</v>
      </c>
      <c r="C58" s="9">
        <v>2390000</v>
      </c>
    </row>
    <row r="59" spans="1:3">
      <c r="A59" s="1" t="s">
        <v>140</v>
      </c>
      <c r="B59" s="9">
        <v>1700000</v>
      </c>
      <c r="C59" s="9">
        <v>1710000</v>
      </c>
    </row>
    <row r="60" spans="1:3">
      <c r="B60" s="9">
        <v>1880000</v>
      </c>
      <c r="C60" s="9">
        <v>1820000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A6" workbookViewId="0">
      <selection activeCell="A15" sqref="A15:XFD15"/>
    </sheetView>
  </sheetViews>
  <sheetFormatPr baseColWidth="10" defaultRowHeight="15" x14ac:dyDescent="0"/>
  <cols>
    <col min="1" max="16384" width="10.83203125" style="1"/>
  </cols>
  <sheetData>
    <row r="1" spans="1:30">
      <c r="A1" s="1" t="s">
        <v>10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</row>
    <row r="2" spans="1:30">
      <c r="A2" s="1" t="s">
        <v>36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</row>
    <row r="3" spans="1:30">
      <c r="A3" s="1" t="s">
        <v>3</v>
      </c>
      <c r="B3" s="1">
        <v>1.0093460061231172</v>
      </c>
      <c r="C3" s="1">
        <v>0.99821818579010502</v>
      </c>
      <c r="D3" s="1">
        <v>1.0191796005094369</v>
      </c>
      <c r="E3" s="1">
        <v>0.70968773490004</v>
      </c>
      <c r="F3" s="1">
        <v>0.93042009773107537</v>
      </c>
      <c r="G3" s="1">
        <v>0.8942084843986563</v>
      </c>
    </row>
    <row r="4" spans="1:30">
      <c r="A4" s="1" t="s">
        <v>4</v>
      </c>
      <c r="B4" s="1">
        <v>1.0345202932753312</v>
      </c>
      <c r="C4" s="1">
        <v>1.0482566114297083</v>
      </c>
      <c r="D4" s="1">
        <v>1.005476883021835</v>
      </c>
      <c r="E4" s="1">
        <v>2.0088772948312781</v>
      </c>
      <c r="F4" s="1">
        <v>1.3030442308123948</v>
      </c>
      <c r="G4" s="1">
        <v>1.3273222861248217</v>
      </c>
    </row>
    <row r="5" spans="1:30">
      <c r="A5" s="1" t="s">
        <v>26</v>
      </c>
      <c r="B5" s="1">
        <v>3.0635360143415444E-3</v>
      </c>
      <c r="C5" s="1">
        <v>2.38267796267208E-2</v>
      </c>
      <c r="D5" s="1">
        <v>6.7591078776912061E-2</v>
      </c>
      <c r="E5" s="1">
        <v>5.273652080504574E-2</v>
      </c>
      <c r="F5" s="1">
        <v>1.1868270586760214E-2</v>
      </c>
      <c r="G5" s="1">
        <v>5.2406117581309024E-2</v>
      </c>
    </row>
    <row r="6" spans="1:30">
      <c r="A6" s="1" t="s">
        <v>27</v>
      </c>
      <c r="B6" s="1">
        <v>1.7268876039262401E-2</v>
      </c>
      <c r="C6" s="1">
        <v>7.086927878759741E-3</v>
      </c>
      <c r="D6" s="1">
        <v>1.9182969087512079E-2</v>
      </c>
      <c r="E6" s="1">
        <v>5.6034745698723007E-2</v>
      </c>
      <c r="F6" s="1">
        <v>1.0418204376666617E-2</v>
      </c>
      <c r="G6" s="1">
        <v>1.2597080529804103E-2</v>
      </c>
    </row>
    <row r="7" spans="1:30">
      <c r="A7" s="1" t="s">
        <v>28</v>
      </c>
      <c r="B7" s="1">
        <v>9.3204512004356425E-3</v>
      </c>
      <c r="C7" s="1">
        <v>8.3920229164609252E-3</v>
      </c>
      <c r="D7" s="1">
        <v>3.5872550244290029E-2</v>
      </c>
      <c r="E7" s="1">
        <v>1.7675314862680494E-2</v>
      </c>
      <c r="F7" s="1">
        <v>4.9339641355932842E-2</v>
      </c>
      <c r="G7" s="1">
        <v>2.9353726763598997E-2</v>
      </c>
    </row>
    <row r="13" spans="1:30">
      <c r="A13" s="1" t="s">
        <v>142</v>
      </c>
      <c r="B13" s="12" t="s">
        <v>143</v>
      </c>
      <c r="C13" s="12" t="s">
        <v>144</v>
      </c>
      <c r="D13" s="12"/>
      <c r="E13" s="12" t="s">
        <v>145</v>
      </c>
      <c r="F13" s="12" t="s">
        <v>146</v>
      </c>
      <c r="G13" s="13" t="s">
        <v>147</v>
      </c>
      <c r="H13" s="13" t="s">
        <v>148</v>
      </c>
      <c r="I13" s="13"/>
      <c r="J13" s="13" t="s">
        <v>149</v>
      </c>
      <c r="K13" s="13"/>
      <c r="L13" s="12" t="s">
        <v>150</v>
      </c>
      <c r="M13" s="12" t="s">
        <v>151</v>
      </c>
      <c r="N13" s="12"/>
      <c r="O13" s="12" t="s">
        <v>150</v>
      </c>
      <c r="P13" s="12"/>
      <c r="Q13" s="13" t="s">
        <v>152</v>
      </c>
      <c r="R13" s="13" t="s">
        <v>153</v>
      </c>
      <c r="S13" s="13"/>
      <c r="T13" s="13" t="s">
        <v>154</v>
      </c>
      <c r="U13" s="13"/>
      <c r="V13" s="12" t="s">
        <v>155</v>
      </c>
      <c r="W13" s="12" t="s">
        <v>156</v>
      </c>
      <c r="X13" s="12" t="s">
        <v>157</v>
      </c>
      <c r="Y13" s="12"/>
      <c r="Z13" s="12"/>
      <c r="AA13" s="12" t="s">
        <v>158</v>
      </c>
      <c r="AB13" s="12" t="s">
        <v>159</v>
      </c>
      <c r="AC13" s="12" t="s">
        <v>155</v>
      </c>
      <c r="AD13" s="12"/>
    </row>
    <row r="14" spans="1:30">
      <c r="A14" s="1" t="s">
        <v>160</v>
      </c>
      <c r="B14" s="12">
        <v>43555603</v>
      </c>
      <c r="C14" s="12">
        <v>32113905</v>
      </c>
      <c r="D14" s="12">
        <f>B14/C14</f>
        <v>1.3562848554232194</v>
      </c>
      <c r="E14" s="12">
        <f>D14*15*1.5</f>
        <v>30.516409247022438</v>
      </c>
      <c r="F14" s="12">
        <f>AVERAGE(E14:E17)</f>
        <v>31.755223820685018</v>
      </c>
      <c r="G14" s="13">
        <v>4287118</v>
      </c>
      <c r="H14" s="13">
        <v>7078742</v>
      </c>
      <c r="I14" s="14">
        <f>G14/H14</f>
        <v>0.60563275226021795</v>
      </c>
      <c r="J14" s="14">
        <f>I14*3*1.5</f>
        <v>2.7253473851709806</v>
      </c>
      <c r="K14" s="13">
        <f>AVERAGE(J15:J17)</f>
        <v>3.0811944701077052</v>
      </c>
      <c r="L14" s="12">
        <v>457235</v>
      </c>
      <c r="M14" s="12">
        <v>1389150</v>
      </c>
      <c r="N14" s="12">
        <f>L14/M14</f>
        <v>0.32914732030378291</v>
      </c>
      <c r="O14" s="12">
        <f>N14*0.3*1.5</f>
        <v>0.1481162941367023</v>
      </c>
      <c r="P14" s="12">
        <f>AVERAGE(O14:O17)</f>
        <v>0.12460439607413065</v>
      </c>
      <c r="Q14" s="13">
        <v>3877924</v>
      </c>
      <c r="R14" s="13">
        <v>9435487</v>
      </c>
      <c r="S14" s="13">
        <f>Q14/R14</f>
        <v>0.41099351840556825</v>
      </c>
      <c r="T14" s="13">
        <f>S14*1.5*3</f>
        <v>1.8494708328250571</v>
      </c>
      <c r="U14" s="13">
        <f>AVERAGE(T14:T17)</f>
        <v>1.8319113315457323</v>
      </c>
      <c r="V14" s="12">
        <v>3029451</v>
      </c>
      <c r="W14" s="12">
        <v>535628</v>
      </c>
      <c r="X14" s="12">
        <v>4363364</v>
      </c>
      <c r="Y14" s="15">
        <f>V14/W14</f>
        <v>5.6558861747332108</v>
      </c>
      <c r="Z14" s="15">
        <f>X14/W14</f>
        <v>8.1462582239912784</v>
      </c>
      <c r="AA14" s="15">
        <f>Y14*1.5*15</f>
        <v>127.25743893149723</v>
      </c>
      <c r="AB14" s="15">
        <f>Z14*1.5*15</f>
        <v>183.29081003980377</v>
      </c>
      <c r="AC14" s="12">
        <f>AVERAGE(AA15:AA17)</f>
        <v>135.73607552207963</v>
      </c>
      <c r="AD14" s="12">
        <f>AVERAGE(AB15:AB17)</f>
        <v>221.90523669614171</v>
      </c>
    </row>
    <row r="15" spans="1:30" hidden="1">
      <c r="A15" s="1" t="s">
        <v>132</v>
      </c>
      <c r="B15" s="12">
        <v>46454235</v>
      </c>
      <c r="C15" s="12">
        <v>31619818</v>
      </c>
      <c r="D15" s="12">
        <f t="shared" ref="D15:D37" si="0">B15/C15</f>
        <v>1.4691493480449509</v>
      </c>
      <c r="E15" s="12">
        <f t="shared" ref="E15:E37" si="1">D15*15*1.5</f>
        <v>33.055860331011395</v>
      </c>
      <c r="F15" s="12"/>
      <c r="G15" s="13">
        <v>4575898</v>
      </c>
      <c r="H15" s="13">
        <v>6461046</v>
      </c>
      <c r="I15" s="13">
        <f t="shared" ref="I15:I37" si="2">G15/H15</f>
        <v>0.70822866761821535</v>
      </c>
      <c r="J15" s="13">
        <f t="shared" ref="J15:J37" si="3">I15*3*1.5</f>
        <v>3.1870290042819689</v>
      </c>
      <c r="K15" s="13"/>
      <c r="L15" s="12">
        <v>388441</v>
      </c>
      <c r="M15" s="12">
        <v>1356648</v>
      </c>
      <c r="N15" s="12">
        <f t="shared" ref="N15:N37" si="4">L15/M15</f>
        <v>0.28632408701446505</v>
      </c>
      <c r="O15" s="12">
        <f t="shared" ref="O15:O37" si="5">N15*0.3*1.5</f>
        <v>0.12884583915650927</v>
      </c>
      <c r="P15" s="12"/>
      <c r="Q15" s="13">
        <v>3967527</v>
      </c>
      <c r="R15" s="13">
        <v>9691239</v>
      </c>
      <c r="S15" s="13">
        <f t="shared" ref="S15:S37" si="6">Q15/R15</f>
        <v>0.40939316427961381</v>
      </c>
      <c r="T15" s="13">
        <f t="shared" ref="T15:T37" si="7">S15*1.5*3</f>
        <v>1.842269239258262</v>
      </c>
      <c r="U15" s="13"/>
      <c r="V15" s="12">
        <v>3482872</v>
      </c>
      <c r="W15" s="12">
        <v>572433</v>
      </c>
      <c r="X15" s="12">
        <v>5532502</v>
      </c>
      <c r="Y15" s="12">
        <f t="shared" ref="Y15:Y37" si="8">V15/W15</f>
        <v>6.0843312667159299</v>
      </c>
      <c r="Z15" s="12">
        <f t="shared" ref="Z15:Z37" si="9">X15/W15</f>
        <v>9.6648900395330113</v>
      </c>
      <c r="AA15" s="12">
        <f t="shared" ref="AA15:AB37" si="10">Y15*1.5*15</f>
        <v>136.89745350110843</v>
      </c>
      <c r="AB15" s="12">
        <f t="shared" si="10"/>
        <v>217.46002588949273</v>
      </c>
      <c r="AC15" s="12"/>
      <c r="AD15" s="12"/>
    </row>
    <row r="16" spans="1:30">
      <c r="A16" s="1" t="s">
        <v>136</v>
      </c>
      <c r="B16" s="12">
        <v>47397682</v>
      </c>
      <c r="C16" s="12">
        <v>33237601</v>
      </c>
      <c r="D16" s="12">
        <f t="shared" si="0"/>
        <v>1.4260259637872179</v>
      </c>
      <c r="E16" s="12">
        <f t="shared" si="1"/>
        <v>32.085584185212404</v>
      </c>
      <c r="F16" s="12"/>
      <c r="G16" s="13">
        <v>4395548</v>
      </c>
      <c r="H16" s="13">
        <v>6513458</v>
      </c>
      <c r="I16" s="13">
        <f t="shared" si="2"/>
        <v>0.67484092167324949</v>
      </c>
      <c r="J16" s="13">
        <f t="shared" si="3"/>
        <v>3.0367841475296231</v>
      </c>
      <c r="K16" s="13"/>
      <c r="L16" s="12">
        <v>350233</v>
      </c>
      <c r="M16" s="12">
        <v>1392812</v>
      </c>
      <c r="N16" s="12">
        <f t="shared" si="4"/>
        <v>0.25145748313483801</v>
      </c>
      <c r="O16" s="12">
        <f t="shared" si="5"/>
        <v>0.1131558674106771</v>
      </c>
      <c r="P16" s="12"/>
      <c r="Q16" s="13">
        <v>4226408</v>
      </c>
      <c r="R16" s="13">
        <v>10537361</v>
      </c>
      <c r="S16" s="13">
        <f t="shared" si="6"/>
        <v>0.4010879004714748</v>
      </c>
      <c r="T16" s="13">
        <f t="shared" si="7"/>
        <v>1.8048955521216368</v>
      </c>
      <c r="U16" s="13"/>
      <c r="V16" s="12">
        <v>3663179</v>
      </c>
      <c r="W16" s="12">
        <v>609554</v>
      </c>
      <c r="X16" s="12">
        <v>6081974</v>
      </c>
      <c r="Y16" s="12">
        <f t="shared" si="8"/>
        <v>6.009605383608343</v>
      </c>
      <c r="Z16" s="12">
        <f t="shared" si="9"/>
        <v>9.9777443835985</v>
      </c>
      <c r="AA16" s="12">
        <f t="shared" si="10"/>
        <v>135.21612113118772</v>
      </c>
      <c r="AB16" s="12">
        <f t="shared" si="10"/>
        <v>224.49924863096626</v>
      </c>
      <c r="AC16" s="12"/>
      <c r="AD16" s="12"/>
    </row>
    <row r="17" spans="1:30">
      <c r="A17" s="1" t="s">
        <v>137</v>
      </c>
      <c r="B17" s="12">
        <v>42117533</v>
      </c>
      <c r="C17" s="12">
        <v>30215325</v>
      </c>
      <c r="D17" s="12">
        <f t="shared" si="0"/>
        <v>1.3939129564219481</v>
      </c>
      <c r="E17" s="12">
        <f t="shared" si="1"/>
        <v>31.36304151949383</v>
      </c>
      <c r="F17" s="12"/>
      <c r="G17" s="13">
        <v>4038018</v>
      </c>
      <c r="H17" s="13">
        <v>6017372</v>
      </c>
      <c r="I17" s="13">
        <f t="shared" si="2"/>
        <v>0.67106005744700514</v>
      </c>
      <c r="J17" s="13">
        <f t="shared" si="3"/>
        <v>3.0197702585115231</v>
      </c>
      <c r="K17" s="13"/>
      <c r="L17" s="12">
        <v>320593</v>
      </c>
      <c r="M17" s="12">
        <v>1332109</v>
      </c>
      <c r="N17" s="12">
        <f t="shared" si="4"/>
        <v>0.2406657413169643</v>
      </c>
      <c r="O17" s="12">
        <f t="shared" si="5"/>
        <v>0.10829958359263393</v>
      </c>
      <c r="P17" s="12"/>
      <c r="Q17" s="13">
        <v>4239150</v>
      </c>
      <c r="R17" s="13">
        <v>10418391</v>
      </c>
      <c r="S17" s="13">
        <f t="shared" si="6"/>
        <v>0.40689104488399408</v>
      </c>
      <c r="T17" s="13">
        <f t="shared" si="7"/>
        <v>1.8310097019779732</v>
      </c>
      <c r="U17" s="13"/>
      <c r="V17" s="12">
        <v>3302722</v>
      </c>
      <c r="W17" s="12">
        <v>550068</v>
      </c>
      <c r="X17" s="12">
        <v>5470278</v>
      </c>
      <c r="Y17" s="12">
        <f t="shared" si="8"/>
        <v>6.0042067526196758</v>
      </c>
      <c r="Z17" s="12">
        <f t="shared" si="9"/>
        <v>9.9447304696873839</v>
      </c>
      <c r="AA17" s="12">
        <f t="shared" si="10"/>
        <v>135.09465193394271</v>
      </c>
      <c r="AB17" s="12">
        <f t="shared" si="10"/>
        <v>223.75643556796612</v>
      </c>
      <c r="AC17" s="12"/>
      <c r="AD17" s="12"/>
    </row>
    <row r="18" spans="1:30">
      <c r="B18" s="12"/>
      <c r="C18" s="12"/>
      <c r="D18" s="12" t="e">
        <f t="shared" si="0"/>
        <v>#DIV/0!</v>
      </c>
      <c r="E18" s="12" t="e">
        <f t="shared" si="1"/>
        <v>#DIV/0!</v>
      </c>
      <c r="F18" s="12"/>
      <c r="G18" s="13"/>
      <c r="H18" s="13"/>
      <c r="I18" s="13" t="e">
        <f t="shared" si="2"/>
        <v>#DIV/0!</v>
      </c>
      <c r="J18" s="13" t="e">
        <f t="shared" si="3"/>
        <v>#DIV/0!</v>
      </c>
      <c r="K18" s="13"/>
      <c r="L18" s="12"/>
      <c r="M18" s="12"/>
      <c r="N18" s="12" t="e">
        <f t="shared" si="4"/>
        <v>#DIV/0!</v>
      </c>
      <c r="O18" s="12" t="e">
        <f t="shared" si="5"/>
        <v>#DIV/0!</v>
      </c>
      <c r="P18" s="12"/>
      <c r="Q18" s="13"/>
      <c r="R18" s="13"/>
      <c r="S18" s="13" t="e">
        <f t="shared" si="6"/>
        <v>#DIV/0!</v>
      </c>
      <c r="T18" s="13" t="e">
        <f t="shared" si="7"/>
        <v>#DIV/0!</v>
      </c>
      <c r="U18" s="13"/>
      <c r="V18" s="12"/>
      <c r="W18" s="12"/>
      <c r="X18" s="12"/>
      <c r="Y18" s="12" t="e">
        <f t="shared" si="8"/>
        <v>#DIV/0!</v>
      </c>
      <c r="Z18" s="12" t="e">
        <f t="shared" si="9"/>
        <v>#DIV/0!</v>
      </c>
      <c r="AA18" s="12" t="e">
        <f t="shared" si="10"/>
        <v>#DIV/0!</v>
      </c>
      <c r="AB18" s="12" t="e">
        <f t="shared" si="10"/>
        <v>#DIV/0!</v>
      </c>
      <c r="AC18" s="12"/>
      <c r="AD18" s="12"/>
    </row>
    <row r="19" spans="1:30" s="7" customFormat="1">
      <c r="A19" s="7" t="s">
        <v>161</v>
      </c>
      <c r="B19" s="15">
        <v>31752663</v>
      </c>
      <c r="C19" s="15">
        <v>35088420</v>
      </c>
      <c r="D19" s="15">
        <f t="shared" si="0"/>
        <v>0.90493282399150488</v>
      </c>
      <c r="E19" s="15">
        <f t="shared" si="1"/>
        <v>20.360988539808858</v>
      </c>
      <c r="F19" s="15"/>
      <c r="G19" s="14">
        <v>2797787</v>
      </c>
      <c r="H19" s="14">
        <v>6205110</v>
      </c>
      <c r="I19" s="14">
        <f t="shared" si="2"/>
        <v>0.45088435176813946</v>
      </c>
      <c r="J19" s="14">
        <f t="shared" si="3"/>
        <v>2.0289795829566275</v>
      </c>
      <c r="K19" s="14"/>
      <c r="L19" s="15">
        <v>617640</v>
      </c>
      <c r="M19" s="15">
        <v>1307413</v>
      </c>
      <c r="N19" s="15">
        <f t="shared" si="4"/>
        <v>0.47241384321557151</v>
      </c>
      <c r="O19" s="15">
        <f t="shared" si="5"/>
        <v>0.21258622944700717</v>
      </c>
      <c r="P19" s="15"/>
      <c r="Q19" s="14">
        <v>28166233</v>
      </c>
      <c r="R19" s="14">
        <v>9548205</v>
      </c>
      <c r="S19" s="14">
        <f t="shared" si="6"/>
        <v>2.9498982269442267</v>
      </c>
      <c r="T19" s="14">
        <f t="shared" si="7"/>
        <v>13.274542021249021</v>
      </c>
      <c r="U19" s="14"/>
      <c r="V19" s="15">
        <v>2429621</v>
      </c>
      <c r="W19" s="15">
        <v>692147</v>
      </c>
      <c r="X19" s="15">
        <v>4537883</v>
      </c>
      <c r="Y19" s="15">
        <f t="shared" si="8"/>
        <v>3.5102673276052632</v>
      </c>
      <c r="Z19" s="15">
        <f t="shared" si="9"/>
        <v>6.5562416654265636</v>
      </c>
      <c r="AA19" s="15">
        <f t="shared" si="10"/>
        <v>78.981014871118418</v>
      </c>
      <c r="AB19" s="15">
        <f t="shared" si="10"/>
        <v>147.51543747209769</v>
      </c>
      <c r="AC19" s="15"/>
      <c r="AD19" s="15"/>
    </row>
    <row r="20" spans="1:30">
      <c r="A20" s="1" t="s">
        <v>162</v>
      </c>
      <c r="B20" s="12">
        <v>33233746</v>
      </c>
      <c r="C20" s="12">
        <v>33648285</v>
      </c>
      <c r="D20" s="12">
        <f t="shared" si="0"/>
        <v>0.98768023392574089</v>
      </c>
      <c r="E20" s="12">
        <f t="shared" si="1"/>
        <v>22.222805263329171</v>
      </c>
      <c r="F20" s="12">
        <f>($F$2-E20)/15.9</f>
        <v>-1.3347676266244761</v>
      </c>
      <c r="G20" s="13">
        <v>3165665</v>
      </c>
      <c r="H20" s="13">
        <v>5800264</v>
      </c>
      <c r="I20" s="13">
        <f t="shared" si="2"/>
        <v>0.5457794679690442</v>
      </c>
      <c r="J20" s="13">
        <f t="shared" si="3"/>
        <v>2.456007605860699</v>
      </c>
      <c r="K20" s="13">
        <f>($K$2-J20)/15.9</f>
        <v>-0.15446588716105025</v>
      </c>
      <c r="L20" s="12">
        <v>583734</v>
      </c>
      <c r="M20" s="12">
        <v>1272748</v>
      </c>
      <c r="N20" s="12">
        <f t="shared" si="4"/>
        <v>0.45864067356617333</v>
      </c>
      <c r="O20" s="12">
        <f t="shared" si="5"/>
        <v>0.20638830310477796</v>
      </c>
      <c r="P20" s="12">
        <f>(O20-$P$2)/15.9</f>
        <v>1.2980396421684148E-2</v>
      </c>
      <c r="Q20" s="13">
        <v>30213928</v>
      </c>
      <c r="R20" s="13">
        <v>9417190</v>
      </c>
      <c r="S20" s="13">
        <f t="shared" si="6"/>
        <v>3.2083804192121006</v>
      </c>
      <c r="T20" s="13">
        <f t="shared" si="7"/>
        <v>14.437711886454451</v>
      </c>
      <c r="U20" s="13">
        <f>(T20-$U$2)/15.9</f>
        <v>0.90803219411663216</v>
      </c>
      <c r="V20" s="12">
        <v>2518013</v>
      </c>
      <c r="W20" s="12">
        <v>647043</v>
      </c>
      <c r="X20" s="12">
        <v>4866079</v>
      </c>
      <c r="Y20" s="12">
        <f t="shared" si="8"/>
        <v>3.8915698029342716</v>
      </c>
      <c r="Z20" s="12">
        <f t="shared" si="9"/>
        <v>7.5204878192021241</v>
      </c>
      <c r="AA20" s="12">
        <f t="shared" si="10"/>
        <v>87.560320566021119</v>
      </c>
      <c r="AB20" s="12">
        <f t="shared" si="10"/>
        <v>169.2109759320478</v>
      </c>
      <c r="AC20" s="12">
        <f>($AC$2-AA20)/15.9</f>
        <v>-5.5069384003786865</v>
      </c>
      <c r="AD20" s="12">
        <f>($AD$2-AB20)/15.9</f>
        <v>-10.642199744153949</v>
      </c>
    </row>
    <row r="21" spans="1:30">
      <c r="A21" s="1" t="s">
        <v>163</v>
      </c>
      <c r="B21" s="12">
        <v>34133504</v>
      </c>
      <c r="C21" s="12">
        <v>34550142</v>
      </c>
      <c r="D21" s="12">
        <f t="shared" si="0"/>
        <v>0.98794106258666026</v>
      </c>
      <c r="E21" s="12">
        <f t="shared" si="1"/>
        <v>22.228673908199855</v>
      </c>
      <c r="F21" s="12">
        <f t="shared" ref="F21:F22" si="11">($F$2-E21)/15.9</f>
        <v>-1.3351367237861544</v>
      </c>
      <c r="G21" s="13">
        <v>3276812</v>
      </c>
      <c r="H21" s="13">
        <v>6095620</v>
      </c>
      <c r="I21" s="13">
        <f t="shared" si="2"/>
        <v>0.53756828673703416</v>
      </c>
      <c r="J21" s="13">
        <f t="shared" si="3"/>
        <v>2.4190572903166538</v>
      </c>
      <c r="K21" s="13">
        <f t="shared" ref="K21:K22" si="12">($K$2-J21)/15.9</f>
        <v>-0.15214196794444362</v>
      </c>
      <c r="L21" s="12">
        <v>609844</v>
      </c>
      <c r="M21" s="12">
        <v>1238834</v>
      </c>
      <c r="N21" s="12">
        <f t="shared" si="4"/>
        <v>0.49227257243504779</v>
      </c>
      <c r="O21" s="12">
        <f t="shared" si="5"/>
        <v>0.2215226575957715</v>
      </c>
      <c r="P21" s="12">
        <f t="shared" ref="P21:P22" si="13">(O21-$P$2)/15.9</f>
        <v>1.3932242616086258E-2</v>
      </c>
      <c r="Q21" s="13">
        <v>31159625</v>
      </c>
      <c r="R21" s="13">
        <v>9786060</v>
      </c>
      <c r="S21" s="13">
        <f t="shared" si="6"/>
        <v>3.1840827667110156</v>
      </c>
      <c r="T21" s="13">
        <f t="shared" si="7"/>
        <v>14.328372450199572</v>
      </c>
      <c r="U21" s="13">
        <f t="shared" ref="U21:U22" si="14">(T21-$U$2)/15.9</f>
        <v>0.90115550001255162</v>
      </c>
      <c r="V21" s="12">
        <v>2532663</v>
      </c>
      <c r="W21" s="12">
        <v>640604</v>
      </c>
      <c r="X21" s="12">
        <v>4905566</v>
      </c>
      <c r="Y21" s="12">
        <f t="shared" si="8"/>
        <v>3.9535547701856375</v>
      </c>
      <c r="Z21" s="12">
        <f t="shared" si="9"/>
        <v>7.6577199018426363</v>
      </c>
      <c r="AA21" s="12">
        <f t="shared" si="10"/>
        <v>88.954982329176858</v>
      </c>
      <c r="AB21" s="12">
        <f t="shared" si="10"/>
        <v>172.29869779145932</v>
      </c>
      <c r="AC21" s="12">
        <f t="shared" ref="AC21:AC22" si="15">($AC$2-AA21)/15.9</f>
        <v>-5.5946529766777893</v>
      </c>
      <c r="AD21" s="12">
        <f t="shared" ref="AD21:AD22" si="16">($AD$2-AB21)/15.9</f>
        <v>-10.836396087513165</v>
      </c>
    </row>
    <row r="22" spans="1:30">
      <c r="A22" s="1" t="s">
        <v>164</v>
      </c>
      <c r="B22" s="12">
        <v>33711475</v>
      </c>
      <c r="C22" s="12">
        <v>34262668</v>
      </c>
      <c r="D22" s="12">
        <f t="shared" si="0"/>
        <v>0.98391272390112761</v>
      </c>
      <c r="E22" s="12">
        <f t="shared" si="1"/>
        <v>22.138036287775371</v>
      </c>
      <c r="F22" s="12">
        <f t="shared" si="11"/>
        <v>-1.3294362445141743</v>
      </c>
      <c r="G22" s="13">
        <v>3127975</v>
      </c>
      <c r="H22" s="13">
        <v>6115864</v>
      </c>
      <c r="I22" s="13">
        <f t="shared" si="2"/>
        <v>0.51145267455260612</v>
      </c>
      <c r="J22" s="13">
        <f t="shared" si="3"/>
        <v>2.3015370354867279</v>
      </c>
      <c r="K22" s="13">
        <f t="shared" si="12"/>
        <v>-0.14475075694885081</v>
      </c>
      <c r="L22" s="12">
        <v>573646</v>
      </c>
      <c r="M22" s="12">
        <v>1173054</v>
      </c>
      <c r="N22" s="12">
        <f t="shared" si="4"/>
        <v>0.48901926083539204</v>
      </c>
      <c r="O22" s="12">
        <f t="shared" si="5"/>
        <v>0.22005866737592644</v>
      </c>
      <c r="P22" s="12">
        <f t="shared" si="13"/>
        <v>1.3840167759492228E-2</v>
      </c>
      <c r="Q22" s="13">
        <v>29360062</v>
      </c>
      <c r="R22" s="13">
        <v>9778160</v>
      </c>
      <c r="S22" s="13">
        <f t="shared" si="6"/>
        <v>3.0026162386379442</v>
      </c>
      <c r="T22" s="13">
        <f t="shared" si="7"/>
        <v>13.511773073870749</v>
      </c>
      <c r="U22" s="13">
        <f t="shared" si="14"/>
        <v>0.84979704867111627</v>
      </c>
      <c r="V22" s="12">
        <v>2467491</v>
      </c>
      <c r="W22" s="12">
        <v>620870</v>
      </c>
      <c r="X22" s="12">
        <v>4490294</v>
      </c>
      <c r="Y22" s="12">
        <f t="shared" si="8"/>
        <v>3.9742474269976</v>
      </c>
      <c r="Z22" s="12">
        <f t="shared" si="9"/>
        <v>7.2322611818899283</v>
      </c>
      <c r="AA22" s="12">
        <f t="shared" si="10"/>
        <v>89.420567107446004</v>
      </c>
      <c r="AB22" s="12">
        <f t="shared" si="10"/>
        <v>162.72587659252338</v>
      </c>
      <c r="AC22" s="12">
        <f t="shared" si="15"/>
        <v>-5.6239350382041513</v>
      </c>
      <c r="AD22" s="12">
        <f t="shared" si="16"/>
        <v>-10.234331861164993</v>
      </c>
    </row>
    <row r="23" spans="1:30" s="7" customFormat="1">
      <c r="A23" s="7" t="s">
        <v>165</v>
      </c>
      <c r="B23" s="15">
        <v>32206366</v>
      </c>
      <c r="C23" s="15">
        <v>34956019</v>
      </c>
      <c r="D23" s="15">
        <f t="shared" si="0"/>
        <v>0.92133964110730115</v>
      </c>
      <c r="E23" s="15">
        <f t="shared" si="1"/>
        <v>20.730141924914275</v>
      </c>
      <c r="F23" s="15"/>
      <c r="G23" s="14">
        <v>3063255</v>
      </c>
      <c r="H23" s="14">
        <v>6444487</v>
      </c>
      <c r="I23" s="14">
        <f t="shared" si="2"/>
        <v>0.47532953359980401</v>
      </c>
      <c r="J23" s="14">
        <f t="shared" si="3"/>
        <v>2.1389829011991179</v>
      </c>
      <c r="K23" s="14"/>
      <c r="L23" s="15">
        <v>546573</v>
      </c>
      <c r="M23" s="15">
        <v>1187704</v>
      </c>
      <c r="N23" s="15">
        <f t="shared" si="4"/>
        <v>0.46019294369640923</v>
      </c>
      <c r="O23" s="15">
        <f t="shared" si="5"/>
        <v>0.20708682466338413</v>
      </c>
      <c r="P23" s="15"/>
      <c r="Q23" s="14">
        <v>28541627</v>
      </c>
      <c r="R23" s="14">
        <v>9912734</v>
      </c>
      <c r="S23" s="14">
        <f t="shared" si="6"/>
        <v>2.879289104297563</v>
      </c>
      <c r="T23" s="14">
        <f t="shared" si="7"/>
        <v>12.956800969339035</v>
      </c>
      <c r="U23" s="14"/>
      <c r="V23" s="15">
        <v>2364124</v>
      </c>
      <c r="W23" s="15">
        <v>657657</v>
      </c>
      <c r="X23" s="15">
        <v>4509094</v>
      </c>
      <c r="Y23" s="15">
        <f t="shared" si="8"/>
        <v>3.5947674851784441</v>
      </c>
      <c r="Z23" s="15">
        <f t="shared" si="9"/>
        <v>6.8563004727388286</v>
      </c>
      <c r="AA23" s="15">
        <f t="shared" si="10"/>
        <v>80.882268416514989</v>
      </c>
      <c r="AB23" s="15">
        <f t="shared" si="10"/>
        <v>154.26676063662364</v>
      </c>
      <c r="AC23" s="15"/>
      <c r="AD23" s="15"/>
    </row>
    <row r="24" spans="1:30">
      <c r="B24" s="12"/>
      <c r="C24" s="12"/>
      <c r="D24" s="12" t="e">
        <f t="shared" si="0"/>
        <v>#DIV/0!</v>
      </c>
      <c r="E24" s="12" t="e">
        <f t="shared" si="1"/>
        <v>#DIV/0!</v>
      </c>
      <c r="F24" s="12"/>
      <c r="G24" s="13"/>
      <c r="H24" s="13"/>
      <c r="I24" s="13" t="e">
        <f t="shared" si="2"/>
        <v>#DIV/0!</v>
      </c>
      <c r="J24" s="13" t="e">
        <f t="shared" si="3"/>
        <v>#DIV/0!</v>
      </c>
      <c r="K24" s="13"/>
      <c r="L24" s="12"/>
      <c r="M24" s="12"/>
      <c r="N24" s="12" t="e">
        <f t="shared" si="4"/>
        <v>#DIV/0!</v>
      </c>
      <c r="O24" s="12" t="e">
        <f t="shared" si="5"/>
        <v>#DIV/0!</v>
      </c>
      <c r="P24" s="12"/>
      <c r="Q24" s="13"/>
      <c r="R24" s="13"/>
      <c r="S24" s="13" t="e">
        <f t="shared" si="6"/>
        <v>#DIV/0!</v>
      </c>
      <c r="T24" s="13" t="e">
        <f t="shared" si="7"/>
        <v>#DIV/0!</v>
      </c>
      <c r="U24" s="13"/>
      <c r="V24" s="12"/>
      <c r="W24" s="12"/>
      <c r="X24" s="12"/>
      <c r="Y24" s="12" t="e">
        <f t="shared" si="8"/>
        <v>#DIV/0!</v>
      </c>
      <c r="Z24" s="12" t="e">
        <f t="shared" si="9"/>
        <v>#DIV/0!</v>
      </c>
      <c r="AA24" s="12" t="e">
        <f t="shared" si="10"/>
        <v>#DIV/0!</v>
      </c>
      <c r="AB24" s="12" t="e">
        <f t="shared" si="10"/>
        <v>#DIV/0!</v>
      </c>
      <c r="AC24" s="12"/>
      <c r="AD24" s="12"/>
    </row>
    <row r="25" spans="1:30">
      <c r="B25" s="12"/>
      <c r="C25" s="12"/>
      <c r="D25" s="12" t="e">
        <f t="shared" si="0"/>
        <v>#DIV/0!</v>
      </c>
      <c r="E25" s="12" t="e">
        <f t="shared" si="1"/>
        <v>#DIV/0!</v>
      </c>
      <c r="F25" s="12"/>
      <c r="G25" s="13"/>
      <c r="H25" s="13"/>
      <c r="I25" s="13" t="e">
        <f t="shared" si="2"/>
        <v>#DIV/0!</v>
      </c>
      <c r="J25" s="13" t="e">
        <f t="shared" si="3"/>
        <v>#DIV/0!</v>
      </c>
      <c r="K25" s="13"/>
      <c r="L25" s="12"/>
      <c r="M25" s="12"/>
      <c r="N25" s="12" t="e">
        <f t="shared" si="4"/>
        <v>#DIV/0!</v>
      </c>
      <c r="O25" s="12" t="e">
        <f t="shared" si="5"/>
        <v>#DIV/0!</v>
      </c>
      <c r="P25" s="12"/>
      <c r="Q25" s="13"/>
      <c r="R25" s="13"/>
      <c r="S25" s="13" t="e">
        <f t="shared" si="6"/>
        <v>#DIV/0!</v>
      </c>
      <c r="T25" s="13" t="e">
        <f t="shared" si="7"/>
        <v>#DIV/0!</v>
      </c>
      <c r="U25" s="13"/>
      <c r="V25" s="12"/>
      <c r="W25" s="12"/>
      <c r="X25" s="12"/>
      <c r="Y25" s="12" t="e">
        <f t="shared" si="8"/>
        <v>#DIV/0!</v>
      </c>
      <c r="Z25" s="12" t="e">
        <f t="shared" si="9"/>
        <v>#DIV/0!</v>
      </c>
      <c r="AA25" s="12" t="e">
        <f t="shared" si="10"/>
        <v>#DIV/0!</v>
      </c>
      <c r="AB25" s="12" t="e">
        <f t="shared" si="10"/>
        <v>#DIV/0!</v>
      </c>
      <c r="AC25" s="12"/>
      <c r="AD25" s="12"/>
    </row>
    <row r="26" spans="1:30">
      <c r="A26" s="1" t="s">
        <v>166</v>
      </c>
      <c r="B26" s="12">
        <v>32993145</v>
      </c>
      <c r="C26" s="12">
        <v>34090428</v>
      </c>
      <c r="D26" s="12">
        <f t="shared" si="0"/>
        <v>0.96781257777109753</v>
      </c>
      <c r="E26" s="12">
        <f t="shared" si="1"/>
        <v>21.775782999849696</v>
      </c>
      <c r="F26" s="12">
        <f>($F$2-E26)/16.1</f>
        <v>-1.2904213043384902</v>
      </c>
      <c r="G26" s="13">
        <v>3121003</v>
      </c>
      <c r="H26" s="13">
        <v>6225710</v>
      </c>
      <c r="I26" s="14">
        <f t="shared" si="2"/>
        <v>0.5013087663896969</v>
      </c>
      <c r="J26" s="14">
        <f t="shared" si="3"/>
        <v>2.2558894487536358</v>
      </c>
      <c r="K26" s="14"/>
      <c r="L26" s="12">
        <v>479005</v>
      </c>
      <c r="M26" s="12">
        <v>1113882</v>
      </c>
      <c r="N26" s="12">
        <f t="shared" si="4"/>
        <v>0.43003208598397319</v>
      </c>
      <c r="O26" s="12">
        <f t="shared" si="5"/>
        <v>0.19351443869278795</v>
      </c>
      <c r="P26" s="12">
        <f>(O26-$P$2)/16.1</f>
        <v>1.2019530353589313E-2</v>
      </c>
      <c r="Q26" s="13">
        <v>31455769</v>
      </c>
      <c r="R26" s="13">
        <v>9822083</v>
      </c>
      <c r="S26" s="13">
        <f t="shared" si="6"/>
        <v>3.2025558122447144</v>
      </c>
      <c r="T26" s="13">
        <f t="shared" si="7"/>
        <v>14.411501155101215</v>
      </c>
      <c r="U26" s="13">
        <f>(T26-$U$2)/16.1</f>
        <v>0.8951242953479015</v>
      </c>
      <c r="V26" s="12">
        <v>2399982</v>
      </c>
      <c r="W26" s="12">
        <v>592346</v>
      </c>
      <c r="X26" s="12">
        <v>4541934</v>
      </c>
      <c r="Y26" s="12">
        <f t="shared" si="8"/>
        <v>4.0516556201949534</v>
      </c>
      <c r="Z26" s="12">
        <f t="shared" si="9"/>
        <v>7.6677043484720082</v>
      </c>
      <c r="AA26" s="12">
        <f t="shared" si="10"/>
        <v>91.16225145438645</v>
      </c>
      <c r="AB26" s="12">
        <f t="shared" si="10"/>
        <v>172.5233478406202</v>
      </c>
      <c r="AC26" s="12">
        <f>($AC$2-AA26)/16.1</f>
        <v>-5.6622516431295926</v>
      </c>
      <c r="AD26" s="12">
        <f>($AD$2-AB26)/16.1</f>
        <v>-10.715735890721751</v>
      </c>
    </row>
    <row r="27" spans="1:30">
      <c r="A27" s="1" t="s">
        <v>167</v>
      </c>
      <c r="B27" s="12">
        <v>32426879</v>
      </c>
      <c r="C27" s="12">
        <v>33644432</v>
      </c>
      <c r="D27" s="12">
        <f t="shared" si="0"/>
        <v>0.96381115900544856</v>
      </c>
      <c r="E27" s="12">
        <f t="shared" si="1"/>
        <v>21.685751077622591</v>
      </c>
      <c r="F27" s="12">
        <f t="shared" ref="F27:F30" si="17">($F$2-E27)/16.1</f>
        <v>-1.284829259479664</v>
      </c>
      <c r="G27" s="13">
        <v>3188275</v>
      </c>
      <c r="H27" s="13">
        <v>6133847</v>
      </c>
      <c r="I27" s="13">
        <f t="shared" si="2"/>
        <v>0.51978391374939736</v>
      </c>
      <c r="J27" s="13">
        <f t="shared" si="3"/>
        <v>2.3390276118722881</v>
      </c>
      <c r="K27" s="13">
        <f>($K$2-J27)/16.1</f>
        <v>-0.14528121812871353</v>
      </c>
      <c r="L27" s="12">
        <v>435768</v>
      </c>
      <c r="M27" s="12">
        <v>1095559</v>
      </c>
      <c r="N27" s="16">
        <f t="shared" si="4"/>
        <v>0.39775858716874218</v>
      </c>
      <c r="O27" s="12">
        <f t="shared" si="5"/>
        <v>0.17899136422593398</v>
      </c>
      <c r="P27" s="12">
        <f t="shared" ref="P27:P30" si="18">(O27-$P$2)/16.1</f>
        <v>1.1117476038877886E-2</v>
      </c>
      <c r="Q27" s="13">
        <v>30917544</v>
      </c>
      <c r="R27" s="13">
        <v>9732590</v>
      </c>
      <c r="S27" s="13">
        <f t="shared" si="6"/>
        <v>3.1767026043427289</v>
      </c>
      <c r="T27" s="13">
        <f t="shared" si="7"/>
        <v>14.295161719542278</v>
      </c>
      <c r="U27" s="13">
        <f t="shared" ref="U27:U30" si="19">(T27-$U$2)/16.1</f>
        <v>0.88789824344983093</v>
      </c>
      <c r="V27" s="12">
        <v>2347947</v>
      </c>
      <c r="W27" s="12">
        <v>586913</v>
      </c>
      <c r="X27" s="12">
        <v>4393126</v>
      </c>
      <c r="Y27" s="12">
        <f t="shared" si="8"/>
        <v>4.0005026298616659</v>
      </c>
      <c r="Z27" s="15">
        <f t="shared" si="9"/>
        <v>7.4851400463101001</v>
      </c>
      <c r="AA27" s="12">
        <f t="shared" si="10"/>
        <v>90.01130917188749</v>
      </c>
      <c r="AB27" s="15">
        <f t="shared" si="10"/>
        <v>168.41565104197724</v>
      </c>
      <c r="AC27" s="12">
        <f t="shared" ref="AC27:AC30" si="20">($AC$2-AA27)/16.1</f>
        <v>-5.5907645448377314</v>
      </c>
      <c r="AD27" s="15">
        <f t="shared" ref="AD27:AD30" si="21">($AD$2-AB27)/16.1</f>
        <v>-10.460599443601071</v>
      </c>
    </row>
    <row r="28" spans="1:30">
      <c r="A28" s="1" t="s">
        <v>168</v>
      </c>
      <c r="B28" s="12">
        <v>33573568</v>
      </c>
      <c r="C28" s="12">
        <v>34052683</v>
      </c>
      <c r="D28" s="12">
        <f t="shared" si="0"/>
        <v>0.98593018353355588</v>
      </c>
      <c r="E28" s="12">
        <f t="shared" si="1"/>
        <v>22.183429129505008</v>
      </c>
      <c r="F28" s="12">
        <f t="shared" si="17"/>
        <v>-1.3157409397208077</v>
      </c>
      <c r="G28" s="13">
        <v>3204186</v>
      </c>
      <c r="H28" s="13">
        <v>6082294</v>
      </c>
      <c r="I28" s="13">
        <f t="shared" si="2"/>
        <v>0.52680551121007957</v>
      </c>
      <c r="J28" s="13">
        <f t="shared" si="3"/>
        <v>2.3706248004453583</v>
      </c>
      <c r="K28" s="13">
        <f t="shared" ref="K28:K30" si="22">($K$2-J28)/16.1</f>
        <v>-0.14724377642517752</v>
      </c>
      <c r="L28" s="12">
        <v>487834</v>
      </c>
      <c r="M28" s="12">
        <v>1066615</v>
      </c>
      <c r="N28" s="12">
        <f t="shared" si="4"/>
        <v>0.45736652869123351</v>
      </c>
      <c r="O28" s="12">
        <f t="shared" si="5"/>
        <v>0.20581493791105504</v>
      </c>
      <c r="P28" s="12">
        <f t="shared" si="18"/>
        <v>1.2783536516214597E-2</v>
      </c>
      <c r="Q28" s="13">
        <v>30721332</v>
      </c>
      <c r="R28" s="13">
        <v>9762823</v>
      </c>
      <c r="S28" s="13">
        <f t="shared" si="6"/>
        <v>3.1467672823731414</v>
      </c>
      <c r="T28" s="13">
        <f t="shared" si="7"/>
        <v>14.160452770679138</v>
      </c>
      <c r="U28" s="13">
        <f t="shared" si="19"/>
        <v>0.87953122799249295</v>
      </c>
      <c r="V28" s="12">
        <v>2385938</v>
      </c>
      <c r="W28" s="12">
        <v>591580</v>
      </c>
      <c r="X28" s="12">
        <v>4533851</v>
      </c>
      <c r="Y28" s="12">
        <f t="shared" si="8"/>
        <v>4.0331620406369382</v>
      </c>
      <c r="Z28" s="12">
        <f t="shared" si="9"/>
        <v>7.6639693701612632</v>
      </c>
      <c r="AA28" s="12">
        <f t="shared" si="10"/>
        <v>90.746145914331109</v>
      </c>
      <c r="AB28" s="12">
        <f t="shared" si="10"/>
        <v>172.43931082862844</v>
      </c>
      <c r="AC28" s="12">
        <f t="shared" si="20"/>
        <v>-5.6364065785298818</v>
      </c>
      <c r="AD28" s="12">
        <f t="shared" si="21"/>
        <v>-10.710516200535928</v>
      </c>
    </row>
    <row r="29" spans="1:30">
      <c r="A29" s="1" t="s">
        <v>169</v>
      </c>
      <c r="B29" s="12">
        <v>32903891</v>
      </c>
      <c r="C29" s="12">
        <v>32827489</v>
      </c>
      <c r="D29" s="12">
        <f t="shared" si="0"/>
        <v>1.0023273787404208</v>
      </c>
      <c r="E29" s="12">
        <f t="shared" si="1"/>
        <v>22.552366021659466</v>
      </c>
      <c r="F29" s="12">
        <f t="shared" si="17"/>
        <v>-1.3386562746372339</v>
      </c>
      <c r="G29" s="13">
        <v>3158976</v>
      </c>
      <c r="H29" s="13">
        <v>6006590</v>
      </c>
      <c r="I29" s="13">
        <f t="shared" si="2"/>
        <v>0.5259183663276501</v>
      </c>
      <c r="J29" s="13">
        <f t="shared" si="3"/>
        <v>2.3666326484744253</v>
      </c>
      <c r="K29" s="13">
        <f t="shared" si="22"/>
        <v>-0.14699581667543013</v>
      </c>
      <c r="L29" s="12">
        <v>456758</v>
      </c>
      <c r="M29" s="12">
        <v>1056220</v>
      </c>
      <c r="N29" s="12">
        <f t="shared" si="4"/>
        <v>0.4324458919543277</v>
      </c>
      <c r="O29" s="12">
        <f t="shared" si="5"/>
        <v>0.19460065137944749</v>
      </c>
      <c r="P29" s="12">
        <f t="shared" si="18"/>
        <v>1.2086996980089904E-2</v>
      </c>
      <c r="Q29" s="13">
        <v>30717595</v>
      </c>
      <c r="R29" s="13">
        <v>9637406</v>
      </c>
      <c r="S29" s="13">
        <f t="shared" si="6"/>
        <v>3.187330179926009</v>
      </c>
      <c r="T29" s="13">
        <f t="shared" si="7"/>
        <v>14.34298580966704</v>
      </c>
      <c r="U29" s="13">
        <f t="shared" si="19"/>
        <v>0.89086868383025086</v>
      </c>
      <c r="V29" s="12">
        <v>2274161</v>
      </c>
      <c r="W29" s="12">
        <v>551262</v>
      </c>
      <c r="X29" s="12">
        <v>4380121</v>
      </c>
      <c r="Y29" s="12">
        <f t="shared" si="8"/>
        <v>4.1253723274958185</v>
      </c>
      <c r="Z29" s="15">
        <f t="shared" si="9"/>
        <v>7.9456247664449933</v>
      </c>
      <c r="AA29" s="12">
        <f t="shared" si="10"/>
        <v>92.820877368655928</v>
      </c>
      <c r="AB29" s="15">
        <f t="shared" si="10"/>
        <v>178.77655724501236</v>
      </c>
      <c r="AC29" s="12">
        <f t="shared" si="20"/>
        <v>-5.7652718862519201</v>
      </c>
      <c r="AD29" s="15">
        <f t="shared" si="21"/>
        <v>-11.104133990373438</v>
      </c>
    </row>
    <row r="30" spans="1:30">
      <c r="A30" s="1" t="s">
        <v>170</v>
      </c>
      <c r="B30" s="12">
        <v>31931700</v>
      </c>
      <c r="C30" s="12">
        <v>33060577</v>
      </c>
      <c r="D30" s="12">
        <f t="shared" si="0"/>
        <v>0.96585428620922131</v>
      </c>
      <c r="E30" s="12">
        <f t="shared" si="1"/>
        <v>21.731721439707478</v>
      </c>
      <c r="F30" s="12">
        <f t="shared" si="17"/>
        <v>-1.2876845614725141</v>
      </c>
      <c r="G30" s="13">
        <v>3222536</v>
      </c>
      <c r="H30" s="13">
        <v>6031379</v>
      </c>
      <c r="I30" s="13">
        <f t="shared" si="2"/>
        <v>0.53429505922277476</v>
      </c>
      <c r="J30" s="13">
        <f t="shared" si="3"/>
        <v>2.4043277665024863</v>
      </c>
      <c r="K30" s="13">
        <f t="shared" si="22"/>
        <v>-0.14933712835419169</v>
      </c>
      <c r="L30" s="12">
        <v>427082</v>
      </c>
      <c r="M30" s="12">
        <v>1076947</v>
      </c>
      <c r="N30" s="16">
        <f t="shared" si="4"/>
        <v>0.39656733339709382</v>
      </c>
      <c r="O30" s="12">
        <f t="shared" si="5"/>
        <v>0.1784553000286922</v>
      </c>
      <c r="P30" s="12">
        <f t="shared" si="18"/>
        <v>1.1084180126005726E-2</v>
      </c>
      <c r="Q30" s="13">
        <v>30241619</v>
      </c>
      <c r="R30" s="13">
        <v>9780951</v>
      </c>
      <c r="S30" s="13">
        <f t="shared" si="6"/>
        <v>3.0918894287477774</v>
      </c>
      <c r="T30" s="13">
        <f t="shared" si="7"/>
        <v>13.913502429365</v>
      </c>
      <c r="U30" s="13">
        <f t="shared" si="19"/>
        <v>0.86419269747608685</v>
      </c>
      <c r="V30" s="12">
        <v>2249607</v>
      </c>
      <c r="W30" s="12">
        <v>549500</v>
      </c>
      <c r="X30" s="12">
        <v>4262650</v>
      </c>
      <c r="Y30" s="12">
        <f t="shared" si="8"/>
        <v>4.093916287534122</v>
      </c>
      <c r="Z30" s="12">
        <f t="shared" si="9"/>
        <v>7.7573248407643316</v>
      </c>
      <c r="AA30" s="12">
        <f t="shared" si="10"/>
        <v>92.113116469517749</v>
      </c>
      <c r="AB30" s="12">
        <f t="shared" si="10"/>
        <v>174.53980891719743</v>
      </c>
      <c r="AC30" s="12">
        <f t="shared" si="20"/>
        <v>-5.7213115819576235</v>
      </c>
      <c r="AD30" s="12">
        <f t="shared" si="21"/>
        <v>-10.840981920322822</v>
      </c>
    </row>
    <row r="31" spans="1:30">
      <c r="B31" s="12"/>
      <c r="C31" s="12"/>
      <c r="D31" s="12" t="e">
        <f t="shared" si="0"/>
        <v>#DIV/0!</v>
      </c>
      <c r="E31" s="12" t="e">
        <f t="shared" si="1"/>
        <v>#DIV/0!</v>
      </c>
      <c r="F31" s="12"/>
      <c r="G31" s="13"/>
      <c r="H31" s="13"/>
      <c r="I31" s="13" t="e">
        <f t="shared" si="2"/>
        <v>#DIV/0!</v>
      </c>
      <c r="J31" s="13" t="e">
        <f t="shared" si="3"/>
        <v>#DIV/0!</v>
      </c>
      <c r="K31" s="13"/>
      <c r="L31" s="12"/>
      <c r="M31" s="12"/>
      <c r="N31" s="12" t="e">
        <f t="shared" si="4"/>
        <v>#DIV/0!</v>
      </c>
      <c r="O31" s="12" t="e">
        <f t="shared" si="5"/>
        <v>#DIV/0!</v>
      </c>
      <c r="P31" s="12"/>
      <c r="Q31" s="13"/>
      <c r="R31" s="13"/>
      <c r="S31" s="13" t="e">
        <f t="shared" si="6"/>
        <v>#DIV/0!</v>
      </c>
      <c r="T31" s="13" t="e">
        <f t="shared" si="7"/>
        <v>#DIV/0!</v>
      </c>
      <c r="U31" s="13"/>
      <c r="V31" s="12"/>
      <c r="W31" s="12"/>
      <c r="X31" s="12"/>
      <c r="Y31" s="12" t="e">
        <f t="shared" si="8"/>
        <v>#DIV/0!</v>
      </c>
      <c r="Z31" s="12" t="e">
        <f t="shared" si="9"/>
        <v>#DIV/0!</v>
      </c>
      <c r="AA31" s="12" t="e">
        <f t="shared" si="10"/>
        <v>#DIV/0!</v>
      </c>
      <c r="AB31" s="12" t="e">
        <f t="shared" si="10"/>
        <v>#DIV/0!</v>
      </c>
      <c r="AC31" s="12"/>
      <c r="AD31" s="12"/>
    </row>
    <row r="32" spans="1:30">
      <c r="B32" s="12"/>
      <c r="C32" s="12"/>
      <c r="D32" s="12" t="e">
        <f t="shared" si="0"/>
        <v>#DIV/0!</v>
      </c>
      <c r="E32" s="12" t="e">
        <f t="shared" si="1"/>
        <v>#DIV/0!</v>
      </c>
      <c r="F32" s="12"/>
      <c r="G32" s="13"/>
      <c r="H32" s="13"/>
      <c r="I32" s="13" t="e">
        <f t="shared" si="2"/>
        <v>#DIV/0!</v>
      </c>
      <c r="J32" s="13" t="e">
        <f t="shared" si="3"/>
        <v>#DIV/0!</v>
      </c>
      <c r="K32" s="13"/>
      <c r="L32" s="12"/>
      <c r="M32" s="12"/>
      <c r="N32" s="12" t="e">
        <f t="shared" si="4"/>
        <v>#DIV/0!</v>
      </c>
      <c r="O32" s="12" t="e">
        <f t="shared" si="5"/>
        <v>#DIV/0!</v>
      </c>
      <c r="P32" s="12"/>
      <c r="Q32" s="13"/>
      <c r="R32" s="13"/>
      <c r="S32" s="13" t="e">
        <f t="shared" si="6"/>
        <v>#DIV/0!</v>
      </c>
      <c r="T32" s="13" t="e">
        <f t="shared" si="7"/>
        <v>#DIV/0!</v>
      </c>
      <c r="U32" s="13"/>
      <c r="V32" s="12"/>
      <c r="W32" s="12"/>
      <c r="X32" s="12"/>
      <c r="Y32" s="12" t="e">
        <f t="shared" si="8"/>
        <v>#DIV/0!</v>
      </c>
      <c r="Z32" s="12" t="e">
        <f t="shared" si="9"/>
        <v>#DIV/0!</v>
      </c>
      <c r="AA32" s="12" t="e">
        <f t="shared" si="10"/>
        <v>#DIV/0!</v>
      </c>
      <c r="AB32" s="12" t="e">
        <f t="shared" si="10"/>
        <v>#DIV/0!</v>
      </c>
      <c r="AC32" s="12"/>
      <c r="AD32" s="12"/>
    </row>
    <row r="33" spans="1:30">
      <c r="A33" s="1" t="s">
        <v>171</v>
      </c>
      <c r="B33" s="12">
        <v>33386349</v>
      </c>
      <c r="C33" s="12">
        <v>31874697</v>
      </c>
      <c r="D33" s="12">
        <f t="shared" si="0"/>
        <v>1.047424827285417</v>
      </c>
      <c r="E33" s="12">
        <f t="shared" si="1"/>
        <v>23.567058613921883</v>
      </c>
      <c r="F33" s="12">
        <f>($F$2-E33)/13.2</f>
        <v>-1.7096256525698397</v>
      </c>
      <c r="G33" s="13">
        <v>3320120</v>
      </c>
      <c r="H33" s="13">
        <v>5814182</v>
      </c>
      <c r="I33" s="13">
        <f t="shared" si="2"/>
        <v>0.5710381959147478</v>
      </c>
      <c r="J33" s="13">
        <f t="shared" si="3"/>
        <v>2.5696718816163653</v>
      </c>
      <c r="K33" s="13">
        <f>($K$2-J33)/13.2</f>
        <v>-0.19467211224366404</v>
      </c>
      <c r="L33" s="12">
        <v>663841</v>
      </c>
      <c r="M33" s="12">
        <v>1025455</v>
      </c>
      <c r="N33" s="15">
        <f t="shared" si="4"/>
        <v>0.64736239035355037</v>
      </c>
      <c r="O33" s="15">
        <f t="shared" si="5"/>
        <v>0.29131307565909764</v>
      </c>
      <c r="P33" s="15"/>
      <c r="Q33" s="13">
        <v>27746829</v>
      </c>
      <c r="R33" s="13">
        <v>9760191</v>
      </c>
      <c r="S33" s="13">
        <f t="shared" si="6"/>
        <v>2.8428571735942461</v>
      </c>
      <c r="T33" s="13">
        <f t="shared" si="7"/>
        <v>12.792857281174106</v>
      </c>
      <c r="U33" s="13">
        <f>(T33-$U$2)/13.2</f>
        <v>0.96915585463440201</v>
      </c>
      <c r="V33" s="12">
        <v>2059152</v>
      </c>
      <c r="W33" s="12">
        <v>530572</v>
      </c>
      <c r="X33" s="12">
        <v>3927700</v>
      </c>
      <c r="Y33" s="12">
        <f t="shared" si="8"/>
        <v>3.8810038976802392</v>
      </c>
      <c r="Z33" s="12">
        <f t="shared" si="9"/>
        <v>7.4027653174309993</v>
      </c>
      <c r="AA33" s="12">
        <f t="shared" si="10"/>
        <v>87.322587697805389</v>
      </c>
      <c r="AB33" s="12">
        <f t="shared" si="10"/>
        <v>166.5622196421975</v>
      </c>
      <c r="AC33" s="12">
        <f>($AC$2-AA33)/13.2</f>
        <v>-6.6153475528640451</v>
      </c>
      <c r="AD33" s="12">
        <f>($AD$2-AB33)/13.2</f>
        <v>-12.618349972893752</v>
      </c>
    </row>
    <row r="34" spans="1:30">
      <c r="A34" s="1" t="s">
        <v>172</v>
      </c>
      <c r="B34" s="12">
        <v>32902030</v>
      </c>
      <c r="C34" s="12">
        <v>32534495</v>
      </c>
      <c r="D34" s="15">
        <f t="shared" si="0"/>
        <v>1.0112967790033316</v>
      </c>
      <c r="E34" s="15">
        <f t="shared" si="1"/>
        <v>22.75417752757496</v>
      </c>
      <c r="F34" s="15">
        <f t="shared" ref="F34:F37" si="23">($F$2-E34)/13.2</f>
        <v>-1.6480437520890121</v>
      </c>
      <c r="G34" s="13">
        <v>3242266</v>
      </c>
      <c r="H34" s="13">
        <v>5934467</v>
      </c>
      <c r="I34" s="13">
        <f t="shared" si="2"/>
        <v>0.54634493712746235</v>
      </c>
      <c r="J34" s="13">
        <f t="shared" si="3"/>
        <v>2.4585522170735805</v>
      </c>
      <c r="K34" s="13">
        <f t="shared" ref="K34:K37" si="24">($K$2-J34)/13.2</f>
        <v>-0.18625395583890764</v>
      </c>
      <c r="L34" s="12">
        <v>641455</v>
      </c>
      <c r="M34" s="12">
        <v>1050070</v>
      </c>
      <c r="N34" s="12">
        <f t="shared" si="4"/>
        <v>0.61086879922290893</v>
      </c>
      <c r="O34" s="12">
        <f t="shared" si="5"/>
        <v>0.27489095965030902</v>
      </c>
      <c r="P34" s="12">
        <f>(O34-$P$2)/13.2</f>
        <v>2.0825072700780989E-2</v>
      </c>
      <c r="Q34" s="13">
        <v>27499998</v>
      </c>
      <c r="R34" s="13">
        <v>9828102</v>
      </c>
      <c r="S34" s="13">
        <f t="shared" si="6"/>
        <v>2.7980985545327064</v>
      </c>
      <c r="T34" s="13">
        <f t="shared" si="7"/>
        <v>12.591443495397177</v>
      </c>
      <c r="U34" s="13">
        <f t="shared" ref="U34:U37" si="25">(T34-$U$2)/13.2</f>
        <v>0.95389723449978625</v>
      </c>
      <c r="V34" s="12">
        <v>1972962</v>
      </c>
      <c r="W34" s="12">
        <v>538569</v>
      </c>
      <c r="X34" s="12">
        <v>3876981</v>
      </c>
      <c r="Y34" s="12">
        <f t="shared" si="8"/>
        <v>3.6633411874801558</v>
      </c>
      <c r="Z34" s="12">
        <f t="shared" si="9"/>
        <v>7.198670922388775</v>
      </c>
      <c r="AA34" s="12">
        <f t="shared" si="10"/>
        <v>82.425176718303504</v>
      </c>
      <c r="AB34" s="12">
        <f t="shared" si="10"/>
        <v>161.97009575374744</v>
      </c>
      <c r="AC34" s="12">
        <f t="shared" ref="AC34:AC37" si="26">($AC$2-AA34)/13.2</f>
        <v>-6.2443315695684474</v>
      </c>
      <c r="AD34" s="12">
        <f t="shared" ref="AD34:AD37" si="27">($AD$2-AB34)/13.2</f>
        <v>-12.270461799526322</v>
      </c>
    </row>
    <row r="35" spans="1:30">
      <c r="A35" s="1" t="s">
        <v>173</v>
      </c>
      <c r="B35" s="12">
        <v>32933900</v>
      </c>
      <c r="C35" s="12">
        <v>31755413</v>
      </c>
      <c r="D35" s="12">
        <f t="shared" si="0"/>
        <v>1.0371113737365028</v>
      </c>
      <c r="E35" s="12">
        <f t="shared" si="1"/>
        <v>23.335005909071313</v>
      </c>
      <c r="F35" s="12">
        <f t="shared" si="23"/>
        <v>-1.6920459022023724</v>
      </c>
      <c r="G35" s="13">
        <v>3259648</v>
      </c>
      <c r="H35" s="13">
        <v>5844958</v>
      </c>
      <c r="I35" s="13">
        <f t="shared" si="2"/>
        <v>0.55768544444630741</v>
      </c>
      <c r="J35" s="13">
        <f t="shared" si="3"/>
        <v>2.5095845000083834</v>
      </c>
      <c r="K35" s="13">
        <f t="shared" si="24"/>
        <v>-0.190120037879423</v>
      </c>
      <c r="L35" s="12">
        <v>637164</v>
      </c>
      <c r="M35" s="12">
        <v>1034502</v>
      </c>
      <c r="N35" s="12">
        <f t="shared" si="4"/>
        <v>0.6159137440043615</v>
      </c>
      <c r="O35" s="12">
        <f t="shared" si="5"/>
        <v>0.27716118480196267</v>
      </c>
      <c r="P35" s="12">
        <f t="shared" ref="P35:P37" si="28">(O35-$P$2)/13.2</f>
        <v>2.0997059454694142E-2</v>
      </c>
      <c r="Q35" s="13">
        <v>26938987</v>
      </c>
      <c r="R35" s="13">
        <v>9839228</v>
      </c>
      <c r="S35" s="13">
        <f t="shared" si="6"/>
        <v>2.7379167349308298</v>
      </c>
      <c r="T35" s="13">
        <f t="shared" si="7"/>
        <v>12.320625307188735</v>
      </c>
      <c r="U35" s="13">
        <f t="shared" si="25"/>
        <v>0.93338070509005566</v>
      </c>
      <c r="V35" s="12">
        <v>2087112</v>
      </c>
      <c r="W35" s="12">
        <v>538816</v>
      </c>
      <c r="X35" s="12">
        <v>3838832</v>
      </c>
      <c r="Y35" s="12">
        <f t="shared" si="8"/>
        <v>3.8735152630953795</v>
      </c>
      <c r="Z35" s="12">
        <f t="shared" si="9"/>
        <v>7.1245694262976604</v>
      </c>
      <c r="AA35" s="12">
        <f t="shared" si="10"/>
        <v>87.154093419646046</v>
      </c>
      <c r="AB35" s="12">
        <f t="shared" si="10"/>
        <v>160.30281209169735</v>
      </c>
      <c r="AC35" s="12">
        <f t="shared" si="26"/>
        <v>-6.6025828348216704</v>
      </c>
      <c r="AD35" s="12">
        <f t="shared" si="27"/>
        <v>-12.144152431189193</v>
      </c>
    </row>
    <row r="36" spans="1:30">
      <c r="A36" s="1" t="s">
        <v>174</v>
      </c>
      <c r="B36" s="12">
        <v>34355613</v>
      </c>
      <c r="C36" s="12">
        <v>32750423</v>
      </c>
      <c r="D36" s="12">
        <f t="shared" si="0"/>
        <v>1.0490128020636558</v>
      </c>
      <c r="E36" s="12">
        <f t="shared" si="1"/>
        <v>23.602788046432256</v>
      </c>
      <c r="F36" s="12">
        <f t="shared" si="23"/>
        <v>-1.7123324277600194</v>
      </c>
      <c r="G36" s="13">
        <v>3378935</v>
      </c>
      <c r="H36" s="13">
        <v>6167595</v>
      </c>
      <c r="I36" s="13">
        <f t="shared" si="2"/>
        <v>0.54785293132898638</v>
      </c>
      <c r="J36" s="13">
        <f t="shared" si="3"/>
        <v>2.4653381909804386</v>
      </c>
      <c r="K36" s="13">
        <f t="shared" si="24"/>
        <v>-0.18676804477124537</v>
      </c>
      <c r="L36" s="12">
        <v>653116</v>
      </c>
      <c r="M36" s="12">
        <v>1046857</v>
      </c>
      <c r="N36" s="12">
        <f t="shared" si="4"/>
        <v>0.62388272705823244</v>
      </c>
      <c r="O36" s="12">
        <f t="shared" si="5"/>
        <v>0.28074722717620459</v>
      </c>
      <c r="P36" s="12">
        <f t="shared" si="28"/>
        <v>2.1268729331530654E-2</v>
      </c>
      <c r="Q36" s="13">
        <v>27639421</v>
      </c>
      <c r="R36" s="13">
        <v>10040969</v>
      </c>
      <c r="S36" s="13">
        <f t="shared" si="6"/>
        <v>2.7526647079579671</v>
      </c>
      <c r="T36" s="13">
        <f t="shared" si="7"/>
        <v>12.386991185810853</v>
      </c>
      <c r="U36" s="13">
        <f t="shared" si="25"/>
        <v>0.93840842316748896</v>
      </c>
      <c r="V36" s="12">
        <v>2102294</v>
      </c>
      <c r="W36" s="12">
        <v>533182</v>
      </c>
      <c r="X36" s="12">
        <v>3899545</v>
      </c>
      <c r="Y36" s="12">
        <f t="shared" si="8"/>
        <v>3.9429200535651989</v>
      </c>
      <c r="Z36" s="12">
        <f t="shared" si="9"/>
        <v>7.3137221436582633</v>
      </c>
      <c r="AA36" s="12">
        <f t="shared" si="10"/>
        <v>88.715701205216973</v>
      </c>
      <c r="AB36" s="12">
        <f t="shared" si="10"/>
        <v>164.5587482323109</v>
      </c>
      <c r="AC36" s="12">
        <f t="shared" si="26"/>
        <v>-6.7208864549406799</v>
      </c>
      <c r="AD36" s="12">
        <f t="shared" si="27"/>
        <v>-12.46657183578113</v>
      </c>
    </row>
    <row r="37" spans="1:30">
      <c r="A37" s="1" t="s">
        <v>175</v>
      </c>
      <c r="B37" s="12">
        <v>33285079</v>
      </c>
      <c r="C37" s="12">
        <v>31628940</v>
      </c>
      <c r="D37" s="12">
        <f t="shared" si="0"/>
        <v>1.0523615081630937</v>
      </c>
      <c r="E37" s="12">
        <f t="shared" si="1"/>
        <v>23.67813393366961</v>
      </c>
      <c r="F37" s="12">
        <f t="shared" si="23"/>
        <v>-1.7180404495204251</v>
      </c>
      <c r="G37" s="13">
        <v>3306681</v>
      </c>
      <c r="H37" s="13">
        <v>5887994</v>
      </c>
      <c r="I37" s="13">
        <f t="shared" si="2"/>
        <v>0.56159720950802594</v>
      </c>
      <c r="J37" s="13">
        <f t="shared" si="3"/>
        <v>2.5271874427861167</v>
      </c>
      <c r="K37" s="13">
        <f t="shared" si="24"/>
        <v>-0.1914535941504634</v>
      </c>
      <c r="L37" s="12">
        <v>606347</v>
      </c>
      <c r="M37" s="12">
        <v>991304</v>
      </c>
      <c r="N37" s="12">
        <f t="shared" si="4"/>
        <v>0.61166604795299928</v>
      </c>
      <c r="O37" s="12">
        <f t="shared" si="5"/>
        <v>0.27524972157884964</v>
      </c>
      <c r="P37" s="12">
        <f t="shared" si="28"/>
        <v>2.0852251634761336E-2</v>
      </c>
      <c r="Q37" s="13">
        <v>26643999</v>
      </c>
      <c r="R37" s="13">
        <v>9655884</v>
      </c>
      <c r="S37" s="13">
        <f t="shared" si="6"/>
        <v>2.7593536749198728</v>
      </c>
      <c r="T37" s="13">
        <f t="shared" si="7"/>
        <v>12.417091537139429</v>
      </c>
      <c r="U37" s="13">
        <f t="shared" si="25"/>
        <v>0.94068875281359321</v>
      </c>
      <c r="V37" s="12">
        <v>1905383</v>
      </c>
      <c r="W37" s="12">
        <v>547138</v>
      </c>
      <c r="X37" s="12">
        <v>3880217</v>
      </c>
      <c r="Y37" s="12">
        <f t="shared" si="8"/>
        <v>3.4824541523345114</v>
      </c>
      <c r="Z37" s="12">
        <f t="shared" si="9"/>
        <v>7.0918433740665057</v>
      </c>
      <c r="AA37" s="12">
        <f t="shared" si="10"/>
        <v>78.355218427526509</v>
      </c>
      <c r="AB37" s="12">
        <f t="shared" si="10"/>
        <v>159.56647591649636</v>
      </c>
      <c r="AC37" s="12">
        <f t="shared" si="26"/>
        <v>-5.9360013960247358</v>
      </c>
      <c r="AD37" s="12">
        <f t="shared" si="27"/>
        <v>-12.088369387613362</v>
      </c>
    </row>
    <row r="40" spans="1:30">
      <c r="A40" s="7" t="s">
        <v>176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8" workbookViewId="0">
      <selection activeCell="N31" sqref="N31"/>
    </sheetView>
  </sheetViews>
  <sheetFormatPr baseColWidth="10" defaultRowHeight="15" x14ac:dyDescent="0"/>
  <cols>
    <col min="1" max="16384" width="10.83203125" style="1"/>
  </cols>
  <sheetData>
    <row r="1" spans="1:8">
      <c r="A1" s="1" t="s">
        <v>40</v>
      </c>
      <c r="B1" s="1" t="s">
        <v>1</v>
      </c>
      <c r="C1" s="1" t="s">
        <v>37</v>
      </c>
      <c r="D1" s="1" t="s">
        <v>38</v>
      </c>
      <c r="E1" s="1" t="s">
        <v>26</v>
      </c>
      <c r="F1" s="1" t="s">
        <v>27</v>
      </c>
      <c r="G1" s="1" t="s">
        <v>28</v>
      </c>
      <c r="H1" s="1" t="s">
        <v>39</v>
      </c>
    </row>
    <row r="2" spans="1:8">
      <c r="A2" s="1">
        <v>1.5</v>
      </c>
      <c r="B2" s="1">
        <v>32.043501652856378</v>
      </c>
      <c r="C2" s="1">
        <v>29.626408084081721</v>
      </c>
      <c r="D2" s="1">
        <v>13.561249726316625</v>
      </c>
      <c r="E2" s="1">
        <v>0.74779322501643941</v>
      </c>
      <c r="F2" s="1">
        <v>1.4245685289478796</v>
      </c>
      <c r="G2" s="1">
        <v>0.59273781749021459</v>
      </c>
      <c r="H2" s="1">
        <v>0.19913901072899765</v>
      </c>
    </row>
    <row r="3" spans="1:8">
      <c r="A3" s="1">
        <v>8</v>
      </c>
      <c r="B3" s="1">
        <v>26.749256739608903</v>
      </c>
      <c r="C3" s="1">
        <v>24.369846241864352</v>
      </c>
      <c r="D3" s="1">
        <v>10.629563920386275</v>
      </c>
      <c r="E3" s="1">
        <v>0.9971469492136289</v>
      </c>
      <c r="F3" s="1">
        <v>1.1016482754917449</v>
      </c>
      <c r="G3" s="1">
        <v>0.54451014388536934</v>
      </c>
      <c r="H3" s="1">
        <v>0.16091255684469752</v>
      </c>
    </row>
    <row r="4" spans="1:8">
      <c r="A4" s="1">
        <v>14.5</v>
      </c>
      <c r="B4" s="1">
        <v>26.329737051805399</v>
      </c>
      <c r="C4" s="1">
        <v>23.665483596169672</v>
      </c>
      <c r="D4" s="1">
        <v>10.317369204798148</v>
      </c>
      <c r="E4" s="1">
        <v>1.0200380191188938</v>
      </c>
      <c r="F4" s="1">
        <v>0.80964098138403917</v>
      </c>
      <c r="G4" s="1">
        <v>0.54607544500207039</v>
      </c>
      <c r="H4" s="1">
        <v>8.9170025158164842E-2</v>
      </c>
    </row>
    <row r="5" spans="1:8">
      <c r="A5" s="1">
        <v>21</v>
      </c>
      <c r="B5" s="1">
        <v>10.310812439252379</v>
      </c>
      <c r="C5" s="1">
        <v>9.9655420810210007</v>
      </c>
      <c r="D5" s="1">
        <v>10.022750696597949</v>
      </c>
      <c r="E5" s="1">
        <v>0.28182007751381072</v>
      </c>
      <c r="F5" s="1">
        <v>0.35909344061310472</v>
      </c>
      <c r="G5" s="1">
        <v>0.40525717177116499</v>
      </c>
      <c r="H5" s="1">
        <v>0.47960805038070053</v>
      </c>
    </row>
    <row r="6" spans="1:8">
      <c r="A6" s="1">
        <v>27.5</v>
      </c>
      <c r="B6" s="1">
        <v>10.70907900791855</v>
      </c>
      <c r="C6" s="1">
        <v>10.3651301547948</v>
      </c>
      <c r="D6" s="1">
        <v>9.2221921662332278</v>
      </c>
      <c r="E6" s="1">
        <v>0.25674222037564548</v>
      </c>
      <c r="F6" s="1">
        <v>0.15833320469854864</v>
      </c>
      <c r="G6" s="1">
        <v>0.33596903739481571</v>
      </c>
      <c r="H6" s="1">
        <v>0.30589560631564022</v>
      </c>
    </row>
    <row r="7" spans="1:8">
      <c r="A7" s="1">
        <v>34</v>
      </c>
      <c r="B7" s="1">
        <v>11.450320021321927</v>
      </c>
      <c r="C7" s="1">
        <v>11.088761343722574</v>
      </c>
      <c r="D7" s="1">
        <v>10.251616497231101</v>
      </c>
      <c r="E7" s="1">
        <v>0.59342797392641877</v>
      </c>
      <c r="F7" s="1">
        <v>0.38658626873281604</v>
      </c>
      <c r="G7" s="1">
        <v>0.60299778753685696</v>
      </c>
      <c r="H7" s="1">
        <v>0.63079381582763516</v>
      </c>
    </row>
    <row r="8" spans="1:8">
      <c r="A8" s="1">
        <v>41</v>
      </c>
      <c r="B8" s="1">
        <v>56.085751430727449</v>
      </c>
      <c r="C8" s="1">
        <v>49.984464109678527</v>
      </c>
      <c r="D8" s="1">
        <v>21.136661343919677</v>
      </c>
      <c r="E8" s="1">
        <v>2.3644775062067431</v>
      </c>
      <c r="F8" s="1">
        <v>1.9739439540192991</v>
      </c>
      <c r="G8" s="1">
        <v>1.5594274994401509</v>
      </c>
      <c r="H8" s="1">
        <v>9.6437464235354847E-2</v>
      </c>
    </row>
    <row r="9" spans="1:8">
      <c r="A9" s="1">
        <v>47.5</v>
      </c>
      <c r="B9" s="1">
        <v>49.558667906172502</v>
      </c>
      <c r="C9" s="1">
        <v>46.159482002474974</v>
      </c>
      <c r="D9" s="1">
        <v>19.532674828039852</v>
      </c>
      <c r="E9" s="1">
        <v>1.5645937135535055</v>
      </c>
      <c r="F9" s="1">
        <v>1.8881982080090751</v>
      </c>
      <c r="G9" s="1">
        <v>1.2279284746512242</v>
      </c>
      <c r="H9" s="1">
        <v>0.21662946609285472</v>
      </c>
    </row>
    <row r="10" spans="1:8">
      <c r="A10" s="1">
        <v>54</v>
      </c>
      <c r="B10" s="1">
        <v>46.498303031332071</v>
      </c>
      <c r="C10" s="1">
        <v>43.219993609375244</v>
      </c>
      <c r="D10" s="1">
        <v>18.920161498760578</v>
      </c>
      <c r="E10" s="1">
        <v>1.7114920495933652</v>
      </c>
      <c r="F10" s="1">
        <v>1.4927021764806618</v>
      </c>
      <c r="G10" s="1">
        <v>1.2560948503910419</v>
      </c>
      <c r="H10" s="1">
        <v>0.19985503984770486</v>
      </c>
    </row>
    <row r="11" spans="1:8">
      <c r="A11" s="1">
        <v>60.5</v>
      </c>
      <c r="B11" s="1">
        <v>0</v>
      </c>
      <c r="C11" s="1">
        <v>0</v>
      </c>
      <c r="D11" s="1">
        <v>1.0518760352519996</v>
      </c>
      <c r="E11" s="1">
        <v>0</v>
      </c>
      <c r="F11" s="1">
        <v>0</v>
      </c>
      <c r="G11" s="1">
        <v>7.1527303939930856E-2</v>
      </c>
      <c r="H11" s="1" t="e">
        <v>#DIV/0!</v>
      </c>
    </row>
    <row r="12" spans="1:8">
      <c r="A12" s="1">
        <v>67</v>
      </c>
      <c r="B12" s="1">
        <v>0.60900796002097657</v>
      </c>
      <c r="C12" s="1">
        <v>0.63700457337942495</v>
      </c>
      <c r="D12" s="1">
        <v>0</v>
      </c>
      <c r="E12" s="1">
        <v>0.17159555106907334</v>
      </c>
      <c r="F12" s="1">
        <v>0.26747026129863005</v>
      </c>
      <c r="G12" s="1">
        <v>0</v>
      </c>
      <c r="H12" s="1">
        <v>0.933144784892738</v>
      </c>
    </row>
    <row r="13" spans="1:8">
      <c r="A13" s="1">
        <v>73</v>
      </c>
      <c r="B13" s="1">
        <v>1.4197652255460511</v>
      </c>
      <c r="C13" s="1">
        <v>1.6200071746589</v>
      </c>
      <c r="D13" s="1">
        <v>0.60899564665474948</v>
      </c>
      <c r="E13" s="1">
        <v>9.0074288676893433E-2</v>
      </c>
      <c r="F13" s="1">
        <v>0.33112121805286177</v>
      </c>
      <c r="G13" s="1">
        <v>0.1134356990258286</v>
      </c>
      <c r="H13" s="1">
        <v>0.59560436289042162</v>
      </c>
    </row>
    <row r="23" spans="1:13">
      <c r="B23" s="1" t="s">
        <v>177</v>
      </c>
      <c r="C23" s="1" t="s">
        <v>162</v>
      </c>
      <c r="D23" s="1" t="s">
        <v>163</v>
      </c>
      <c r="E23" s="1" t="s">
        <v>164</v>
      </c>
      <c r="F23" s="1" t="s">
        <v>178</v>
      </c>
      <c r="G23" s="1" t="s">
        <v>179</v>
      </c>
      <c r="H23" s="1" t="s">
        <v>180</v>
      </c>
      <c r="I23" s="1" t="s">
        <v>181</v>
      </c>
      <c r="J23" s="1" t="s">
        <v>182</v>
      </c>
      <c r="K23" s="1" t="s">
        <v>183</v>
      </c>
      <c r="L23" s="1" t="s">
        <v>184</v>
      </c>
      <c r="M23" s="1" t="s">
        <v>185</v>
      </c>
    </row>
    <row r="24" spans="1:13">
      <c r="A24" s="1">
        <v>1</v>
      </c>
      <c r="B24" s="17">
        <v>78.000913285062396</v>
      </c>
      <c r="C24" s="17">
        <v>79.847123651637006</v>
      </c>
      <c r="D24" s="17">
        <v>90.3671907822782</v>
      </c>
      <c r="E24" s="17">
        <v>91.216488813057197</v>
      </c>
      <c r="F24" s="17">
        <v>77.400812200730797</v>
      </c>
      <c r="G24" s="17">
        <v>77.185328264741599</v>
      </c>
      <c r="H24" s="17">
        <v>77.499761533481902</v>
      </c>
      <c r="I24" s="17">
        <v>88.623198664003894</v>
      </c>
      <c r="J24" s="17">
        <v>40.156880852472902</v>
      </c>
      <c r="K24" s="17">
        <v>41.627217627453597</v>
      </c>
      <c r="L24" s="17">
        <v>39.962484059971302</v>
      </c>
      <c r="M24" s="17">
        <v>43.453919311502801</v>
      </c>
    </row>
    <row r="25" spans="1:13">
      <c r="A25" s="1">
        <v>2</v>
      </c>
      <c r="B25" s="17">
        <v>71.541467245982901</v>
      </c>
      <c r="C25" s="17">
        <v>75.214830400931007</v>
      </c>
      <c r="D25" s="17">
        <v>85.067559094632301</v>
      </c>
      <c r="E25" s="17">
        <v>86.430880137498704</v>
      </c>
      <c r="F25" s="17">
        <v>73.320459079658207</v>
      </c>
      <c r="G25" s="17">
        <v>71.759588253287305</v>
      </c>
      <c r="H25" s="17">
        <v>72.256240129717796</v>
      </c>
      <c r="I25" s="17">
        <v>82.346565831425394</v>
      </c>
      <c r="J25" s="17">
        <v>37.031497923816097</v>
      </c>
      <c r="K25" s="17">
        <v>39.151423397136703</v>
      </c>
      <c r="L25" s="17">
        <v>36.263274896460601</v>
      </c>
      <c r="M25" s="17">
        <v>41.027562410265801</v>
      </c>
    </row>
    <row r="26" spans="1:13">
      <c r="A26" s="1">
        <v>3</v>
      </c>
      <c r="B26" s="17">
        <v>70.414423583902803</v>
      </c>
      <c r="C26" s="17">
        <v>75.392240581831899</v>
      </c>
      <c r="D26" s="17">
        <v>85.257188124436496</v>
      </c>
      <c r="E26" s="17">
        <v>85.512805837659698</v>
      </c>
      <c r="F26" s="17">
        <v>72.375185162410403</v>
      </c>
      <c r="G26" s="17">
        <v>71.002155990761196</v>
      </c>
      <c r="H26" s="17">
        <v>72.492952482344293</v>
      </c>
      <c r="I26" s="17">
        <v>80.995109075794105</v>
      </c>
      <c r="J26" s="17">
        <v>36.741590921204498</v>
      </c>
      <c r="K26" s="17">
        <v>39.113778999021399</v>
      </c>
      <c r="L26" s="17">
        <v>35.461076602937098</v>
      </c>
      <c r="M26" s="17">
        <v>40.908533242163699</v>
      </c>
    </row>
    <row r="27" spans="1:13">
      <c r="A27" s="1">
        <v>4</v>
      </c>
      <c r="B27" s="17">
        <v>56.3441168334978</v>
      </c>
      <c r="C27" s="17">
        <v>58.811530901930901</v>
      </c>
      <c r="D27" s="17">
        <v>69.461009028055102</v>
      </c>
      <c r="E27" s="17">
        <v>67.884302914135006</v>
      </c>
      <c r="F27" s="17">
        <v>60.2221318206565</v>
      </c>
      <c r="G27" s="17">
        <v>56.9049521035057</v>
      </c>
      <c r="H27" s="17">
        <v>59.402072699302003</v>
      </c>
      <c r="I27" s="17">
        <v>65.536480027251102</v>
      </c>
      <c r="J27" s="17">
        <v>37.547057367818397</v>
      </c>
      <c r="K27" s="17">
        <v>38.563410745038702</v>
      </c>
      <c r="L27" s="17">
        <v>34.8059904083348</v>
      </c>
      <c r="M27" s="17">
        <v>40.130047211334002</v>
      </c>
    </row>
    <row r="28" spans="1:13">
      <c r="A28" s="1">
        <v>5</v>
      </c>
      <c r="B28" s="17">
        <v>57.2036941855931</v>
      </c>
      <c r="C28" s="17">
        <v>59.452843820160297</v>
      </c>
      <c r="D28" s="17">
        <v>69.182579655954399</v>
      </c>
      <c r="E28" s="17">
        <v>68.254908290575699</v>
      </c>
      <c r="F28" s="17">
        <v>59.852899566942</v>
      </c>
      <c r="G28" s="17">
        <v>57.669337860219997</v>
      </c>
      <c r="H28" s="17">
        <v>60.335821115081501</v>
      </c>
      <c r="I28" s="17">
        <v>65.805930403567004</v>
      </c>
      <c r="J28" s="17">
        <v>36.386720848811301</v>
      </c>
      <c r="K28" s="17">
        <v>38.422236822168003</v>
      </c>
      <c r="L28" s="17">
        <v>33.828929148655803</v>
      </c>
      <c r="M28" s="17">
        <v>39.206384791431901</v>
      </c>
    </row>
    <row r="29" spans="1:13">
      <c r="A29" s="1">
        <v>6</v>
      </c>
      <c r="B29" s="17">
        <v>57.761999719757704</v>
      </c>
      <c r="C29" s="17">
        <v>59.496089452354603</v>
      </c>
      <c r="D29" s="17">
        <v>69.657198511044399</v>
      </c>
      <c r="E29" s="17">
        <v>70.143702322740296</v>
      </c>
      <c r="F29" s="17">
        <v>60.350165918820501</v>
      </c>
      <c r="G29" s="17">
        <v>58.610247368176999</v>
      </c>
      <c r="H29" s="17">
        <v>60.540280260895997</v>
      </c>
      <c r="I29" s="17">
        <v>67.0578201536281</v>
      </c>
      <c r="J29" s="17">
        <v>37.142844188152701</v>
      </c>
      <c r="K29" s="17">
        <v>39.263946179628498</v>
      </c>
      <c r="L29" s="17">
        <v>34.511052599753903</v>
      </c>
      <c r="M29" s="17">
        <v>41.044125967523399</v>
      </c>
    </row>
    <row r="30" spans="1:13">
      <c r="A30" s="1">
        <v>7</v>
      </c>
      <c r="B30" s="17">
        <v>96.424004572590107</v>
      </c>
      <c r="C30" s="17">
        <v>103.969063213307</v>
      </c>
      <c r="D30" s="17">
        <v>118.203254261109</v>
      </c>
      <c r="E30" s="17">
        <v>117.004393596513</v>
      </c>
      <c r="F30" s="17">
        <v>99.230484730544703</v>
      </c>
      <c r="G30" s="17">
        <v>96.843023703280195</v>
      </c>
      <c r="H30" s="17">
        <v>95.818104886416506</v>
      </c>
      <c r="I30" s="17">
        <v>110.249711445104</v>
      </c>
      <c r="J30" s="17">
        <v>46.7205313674379</v>
      </c>
      <c r="K30" s="17">
        <v>49.098781892919703</v>
      </c>
      <c r="L30" s="17">
        <v>44.838773024262501</v>
      </c>
      <c r="M30" s="17">
        <v>54.8440620371927</v>
      </c>
    </row>
    <row r="31" spans="1:13">
      <c r="A31" s="1">
        <v>8</v>
      </c>
      <c r="B31" s="17">
        <v>91.709596194465206</v>
      </c>
      <c r="C31" s="17">
        <v>99.115317929872106</v>
      </c>
      <c r="D31" s="17">
        <v>110.96900511187199</v>
      </c>
      <c r="E31" s="17">
        <v>107.69846230909</v>
      </c>
      <c r="F31" s="17">
        <v>95.781033909931296</v>
      </c>
      <c r="G31" s="17">
        <v>93.6986144977311</v>
      </c>
      <c r="H31" s="17">
        <v>91.679043429411806</v>
      </c>
      <c r="I31" s="17">
        <v>105.682704499457</v>
      </c>
      <c r="J31" s="17">
        <v>45.8669748529</v>
      </c>
      <c r="K31" s="17">
        <v>48.245166246938901</v>
      </c>
      <c r="L31" s="17">
        <v>42.820057469029202</v>
      </c>
      <c r="M31" s="17">
        <v>52.154003689425402</v>
      </c>
    </row>
    <row r="32" spans="1:13">
      <c r="A32" s="1">
        <v>9</v>
      </c>
      <c r="B32" s="17">
        <v>88.474887708851497</v>
      </c>
      <c r="C32" s="17">
        <v>96.226886058087103</v>
      </c>
      <c r="D32" s="17">
        <v>108.812816750213</v>
      </c>
      <c r="E32" s="17">
        <v>103.736331528786</v>
      </c>
      <c r="F32" s="17">
        <v>91.350436109418695</v>
      </c>
      <c r="G32" s="17">
        <v>89.019278384725695</v>
      </c>
      <c r="H32" s="17">
        <v>91.848930539037895</v>
      </c>
      <c r="I32" s="17">
        <v>102.86479773095</v>
      </c>
      <c r="J32" s="17">
        <v>44.221920471599198</v>
      </c>
      <c r="K32" s="17">
        <v>49.940352398515799</v>
      </c>
      <c r="L32" s="17">
        <v>41.923847794561901</v>
      </c>
      <c r="M32" s="17">
        <v>50.550028276499503</v>
      </c>
    </row>
    <row r="33" spans="1:13">
      <c r="A33" s="1">
        <v>10</v>
      </c>
      <c r="B33" s="17">
        <v>46.755761522767898</v>
      </c>
      <c r="C33" s="17">
        <v>48.545893843829298</v>
      </c>
      <c r="D33" s="17">
        <v>59.025663692967399</v>
      </c>
      <c r="E33" s="17">
        <v>56.9303908610447</v>
      </c>
      <c r="F33" s="17">
        <v>49.567860449382501</v>
      </c>
      <c r="G33" s="17">
        <v>47.073867445484801</v>
      </c>
      <c r="H33" s="17">
        <v>50.384986782434602</v>
      </c>
      <c r="I33" s="17">
        <v>55.176753649329399</v>
      </c>
      <c r="J33" s="17">
        <v>28.3309094552123</v>
      </c>
      <c r="K33" s="17">
        <v>30.5307216483702</v>
      </c>
      <c r="L33" s="17">
        <v>26.150441571258298</v>
      </c>
      <c r="M33" s="17">
        <v>30.1509344123013</v>
      </c>
    </row>
    <row r="34" spans="1:13">
      <c r="A34" s="1">
        <v>11</v>
      </c>
      <c r="B34" s="17">
        <v>47.767809000058499</v>
      </c>
      <c r="C34" s="17">
        <v>48.793368374611298</v>
      </c>
      <c r="D34" s="17">
        <v>59.786156449110401</v>
      </c>
      <c r="E34" s="17">
        <v>57.346407936913003</v>
      </c>
      <c r="F34" s="17">
        <v>49.490419316200899</v>
      </c>
      <c r="G34" s="17">
        <v>48.004493367142501</v>
      </c>
      <c r="H34" s="17">
        <v>51.526759912582598</v>
      </c>
      <c r="I34" s="17">
        <v>55.729814024223003</v>
      </c>
      <c r="J34" s="17">
        <v>27.3678242530308</v>
      </c>
      <c r="K34" s="17">
        <v>29.308585874282301</v>
      </c>
      <c r="L34" s="17">
        <v>25.2422637701372</v>
      </c>
      <c r="M34" s="17">
        <v>29.036829048683799</v>
      </c>
    </row>
    <row r="35" spans="1:13">
      <c r="A35" s="1">
        <v>12</v>
      </c>
      <c r="B35" s="17">
        <v>48.253148416620597</v>
      </c>
      <c r="C35" s="17">
        <v>49.959819693351399</v>
      </c>
      <c r="D35" s="17">
        <v>60.198913747956503</v>
      </c>
      <c r="E35" s="17">
        <v>58.524888964864999</v>
      </c>
      <c r="F35" s="17">
        <v>50.3219200746382</v>
      </c>
      <c r="G35" s="17">
        <v>49.1812293296801</v>
      </c>
      <c r="H35" s="17">
        <v>51.8360662208664</v>
      </c>
      <c r="I35" s="17">
        <v>57.344281400082203</v>
      </c>
      <c r="J35" s="17">
        <v>28.035736566847199</v>
      </c>
      <c r="K35" s="17">
        <v>30.210146990136298</v>
      </c>
      <c r="L35" s="17">
        <v>25.7178049909121</v>
      </c>
      <c r="M35" s="17">
        <v>29.427796984857501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M31" sqref="M31"/>
    </sheetView>
  </sheetViews>
  <sheetFormatPr baseColWidth="10" defaultRowHeight="15" x14ac:dyDescent="0"/>
  <cols>
    <col min="1" max="16384" width="10.83203125" style="1"/>
  </cols>
  <sheetData>
    <row r="1" spans="1:13">
      <c r="B1" s="1" t="s">
        <v>36</v>
      </c>
      <c r="C1" s="1" t="s">
        <v>37</v>
      </c>
      <c r="D1" s="1" t="s">
        <v>38</v>
      </c>
      <c r="E1" s="1" t="s">
        <v>26</v>
      </c>
      <c r="F1" s="1" t="s">
        <v>27</v>
      </c>
      <c r="G1" s="1" t="s">
        <v>28</v>
      </c>
      <c r="H1" s="1" t="s">
        <v>47</v>
      </c>
      <c r="I1" s="1" t="s">
        <v>48</v>
      </c>
    </row>
    <row r="2" spans="1:13">
      <c r="A2" s="1" t="s">
        <v>41</v>
      </c>
      <c r="B2" s="2">
        <v>1</v>
      </c>
      <c r="C2" s="2">
        <v>0.89881199913262932</v>
      </c>
      <c r="D2" s="2">
        <v>0.35190222945697153</v>
      </c>
      <c r="E2" s="2">
        <v>3.8740911734587602E-2</v>
      </c>
      <c r="F2" s="2">
        <v>3.0750059516014918E-2</v>
      </c>
      <c r="G2" s="2">
        <v>2.0290040857096174E-2</v>
      </c>
      <c r="H2" s="1">
        <v>8.9170025158164842E-2</v>
      </c>
      <c r="I2" s="1">
        <v>5.1861454731722787E-5</v>
      </c>
    </row>
    <row r="3" spans="1:13">
      <c r="A3" s="1" t="s">
        <v>42</v>
      </c>
      <c r="B3" s="2">
        <v>1</v>
      </c>
      <c r="C3" s="2">
        <v>0.96651375822559205</v>
      </c>
      <c r="D3" s="2">
        <v>0.87004537365015</v>
      </c>
      <c r="E3" s="2">
        <v>2.7332480265177345E-2</v>
      </c>
      <c r="F3" s="2">
        <v>3.4826881269420323E-2</v>
      </c>
      <c r="G3" s="2">
        <v>4.0147863179101156E-2</v>
      </c>
      <c r="H3" s="1">
        <v>0.47960805038070053</v>
      </c>
      <c r="I3" s="1">
        <v>4.1619701573014131E-2</v>
      </c>
    </row>
    <row r="4" spans="1:13">
      <c r="A4" s="1" t="s">
        <v>43</v>
      </c>
      <c r="B4" s="2">
        <v>1</v>
      </c>
      <c r="C4" s="2">
        <v>0.8912150204747683</v>
      </c>
      <c r="D4" s="2">
        <v>0.35810851769499363</v>
      </c>
      <c r="E4" s="2">
        <v>4.2158256703169132E-2</v>
      </c>
      <c r="F4" s="2">
        <v>3.5195105774010249E-2</v>
      </c>
      <c r="G4" s="2">
        <v>2.7410509933705873E-2</v>
      </c>
      <c r="H4" s="1">
        <v>9.6437464235354847E-2</v>
      </c>
      <c r="I4" s="1">
        <v>4.2752822596957449E-5</v>
      </c>
    </row>
    <row r="5" spans="1:13">
      <c r="A5" s="1" t="s">
        <v>44</v>
      </c>
      <c r="B5" s="2">
        <v>1</v>
      </c>
      <c r="C5" s="2">
        <v>0.88449280129909291</v>
      </c>
      <c r="D5" s="2">
        <v>0.36360017848309262</v>
      </c>
      <c r="E5" s="2">
        <v>5.1895624762396501E-2</v>
      </c>
      <c r="F5" s="2">
        <v>4.1270455202468553E-2</v>
      </c>
      <c r="G5" s="2">
        <v>3.5235414169487125E-2</v>
      </c>
      <c r="H5" s="1">
        <v>0.13464073901597076</v>
      </c>
      <c r="I5" s="1">
        <v>1.1606834307318857E-4</v>
      </c>
    </row>
    <row r="6" spans="1:13">
      <c r="A6" s="1" t="s">
        <v>45</v>
      </c>
      <c r="B6" s="2">
        <v>1</v>
      </c>
      <c r="C6" s="2">
        <v>0.95714124896373909</v>
      </c>
      <c r="D6" s="2">
        <v>0.54513043396342964</v>
      </c>
      <c r="E6" s="2">
        <v>5.744292673240789E-2</v>
      </c>
      <c r="F6" s="2">
        <v>3.209623589851545E-2</v>
      </c>
      <c r="G6" s="2">
        <v>1.8981720937582408E-2</v>
      </c>
      <c r="H6" s="1">
        <v>0.54528244574471707</v>
      </c>
      <c r="I6" s="1">
        <v>2.3984341188918916E-3</v>
      </c>
    </row>
    <row r="7" spans="1:13">
      <c r="A7" s="1" t="s">
        <v>46</v>
      </c>
      <c r="B7" s="2">
        <v>1</v>
      </c>
      <c r="C7" s="2">
        <v>0.85523478301489053</v>
      </c>
      <c r="D7" s="2">
        <v>1.8391903035071669E-2</v>
      </c>
      <c r="E7" s="2">
        <v>4.6830274939960996E-2</v>
      </c>
      <c r="F7" s="2">
        <v>4.4195704425416496E-2</v>
      </c>
      <c r="G7" s="2">
        <v>2.3075592653051893E-2</v>
      </c>
      <c r="H7" s="1">
        <v>6.5751747761341239E-2</v>
      </c>
      <c r="I7" s="1">
        <v>2.3653499759119418E-5</v>
      </c>
    </row>
    <row r="8" spans="1:13">
      <c r="A8" s="1" t="s">
        <v>49</v>
      </c>
      <c r="B8" s="2">
        <v>1</v>
      </c>
      <c r="C8" s="2">
        <v>0.95130191142628273</v>
      </c>
      <c r="D8" s="2">
        <v>4.5688127188790451E-2</v>
      </c>
      <c r="E8" s="2">
        <v>9.2488212907877003E-3</v>
      </c>
      <c r="F8" s="2">
        <v>2.5095262658416075E-2</v>
      </c>
      <c r="G8" s="2">
        <v>6.7810311081311678E-2</v>
      </c>
      <c r="H8" s="1">
        <v>0.14649883878232747</v>
      </c>
      <c r="I8" s="1">
        <v>6.5852732253486796E-4</v>
      </c>
    </row>
    <row r="13" spans="1:13">
      <c r="B13" s="1" t="s">
        <v>177</v>
      </c>
      <c r="C13" s="1" t="s">
        <v>162</v>
      </c>
      <c r="D13" s="1" t="s">
        <v>163</v>
      </c>
      <c r="E13" s="1" t="s">
        <v>164</v>
      </c>
      <c r="F13" s="1" t="s">
        <v>178</v>
      </c>
      <c r="G13" s="1" t="s">
        <v>179</v>
      </c>
      <c r="H13" s="1" t="s">
        <v>180</v>
      </c>
      <c r="I13" s="1" t="s">
        <v>181</v>
      </c>
      <c r="J13" s="1" t="s">
        <v>182</v>
      </c>
      <c r="K13" s="1" t="s">
        <v>183</v>
      </c>
      <c r="L13" s="1" t="s">
        <v>184</v>
      </c>
      <c r="M13" s="1" t="s">
        <v>185</v>
      </c>
    </row>
    <row r="14" spans="1:13">
      <c r="A14" s="1" t="s">
        <v>186</v>
      </c>
      <c r="B14" s="2">
        <v>23.658662061134905</v>
      </c>
      <c r="C14" s="2">
        <v>26.846346738002602</v>
      </c>
      <c r="D14" s="2">
        <v>26.231524431469097</v>
      </c>
      <c r="E14" s="2">
        <v>28.582414976614999</v>
      </c>
      <c r="F14" s="2">
        <v>22.807324713027903</v>
      </c>
      <c r="G14" s="2">
        <v>23.928288545276395</v>
      </c>
      <c r="H14" s="2">
        <v>22.107965699909691</v>
      </c>
      <c r="I14" s="2">
        <v>25.818355426464706</v>
      </c>
      <c r="J14" s="2">
        <v>8.410681465992198</v>
      </c>
      <c r="K14" s="2">
        <v>8.5830573506511989</v>
      </c>
      <c r="L14" s="2">
        <v>9.3106350316787996</v>
      </c>
      <c r="M14" s="2">
        <v>10.757598829862399</v>
      </c>
    </row>
    <row r="15" spans="1:13">
      <c r="A15" s="1" t="s">
        <v>42</v>
      </c>
      <c r="B15" s="2">
        <v>9.5883553107299022</v>
      </c>
      <c r="C15" s="2">
        <v>10.265637058101603</v>
      </c>
      <c r="D15" s="2">
        <v>10.435345335087703</v>
      </c>
      <c r="E15" s="2">
        <v>10.953912053090306</v>
      </c>
      <c r="F15" s="2">
        <v>10.654271371274</v>
      </c>
      <c r="G15" s="2">
        <v>9.8310846580208988</v>
      </c>
      <c r="H15" s="2">
        <v>9.0170859168674014</v>
      </c>
      <c r="I15" s="2">
        <v>10.359726377921703</v>
      </c>
      <c r="J15" s="2">
        <v>9.2161479126060968</v>
      </c>
      <c r="K15" s="2">
        <v>8.0326890966685021</v>
      </c>
      <c r="L15" s="2">
        <v>8.6555488370765019</v>
      </c>
      <c r="M15" s="2">
        <v>9.979112799032702</v>
      </c>
    </row>
    <row r="16" spans="1:13">
      <c r="A16" s="1" t="s">
        <v>43</v>
      </c>
      <c r="B16" s="2">
        <v>49.668243049822209</v>
      </c>
      <c r="C16" s="2">
        <v>55.423169369477698</v>
      </c>
      <c r="D16" s="2">
        <v>59.177590568141596</v>
      </c>
      <c r="E16" s="2">
        <v>60.074002735468298</v>
      </c>
      <c r="F16" s="2">
        <v>49.662624281162202</v>
      </c>
      <c r="G16" s="2">
        <v>49.769156257795395</v>
      </c>
      <c r="H16" s="2">
        <v>45.433118103981904</v>
      </c>
      <c r="I16" s="2">
        <v>55.072957795774599</v>
      </c>
      <c r="J16" s="2">
        <v>18.3896219122256</v>
      </c>
      <c r="K16" s="2">
        <v>18.568060244549503</v>
      </c>
      <c r="L16" s="2">
        <v>18.688331453004203</v>
      </c>
      <c r="M16" s="2">
        <v>24.6931276248914</v>
      </c>
    </row>
    <row r="17" spans="1:13">
      <c r="A17" s="1" t="s">
        <v>44</v>
      </c>
      <c r="B17" s="2">
        <v>26.009580988687304</v>
      </c>
      <c r="C17" s="2">
        <v>28.576822631475096</v>
      </c>
      <c r="D17" s="2">
        <v>32.946066136672499</v>
      </c>
      <c r="E17" s="2">
        <v>31.491587758853299</v>
      </c>
      <c r="F17" s="2">
        <v>26.855299568134299</v>
      </c>
      <c r="G17" s="2">
        <v>25.840867712519</v>
      </c>
      <c r="H17" s="2">
        <v>23.325152404072213</v>
      </c>
      <c r="I17" s="2">
        <v>29.254602369309893</v>
      </c>
      <c r="J17" s="2">
        <v>9.9789404462334019</v>
      </c>
      <c r="K17" s="2">
        <v>9.9850028938983044</v>
      </c>
      <c r="L17" s="2">
        <v>9.3776964213254033</v>
      </c>
      <c r="M17" s="2">
        <v>13.935528795029001</v>
      </c>
    </row>
    <row r="18" spans="1:13">
      <c r="A18" s="1" t="s">
        <v>45</v>
      </c>
      <c r="B18" s="2">
        <v>46.755761522767898</v>
      </c>
      <c r="C18" s="2">
        <v>48.545893843829298</v>
      </c>
      <c r="D18" s="2">
        <v>59.025663692967399</v>
      </c>
      <c r="E18" s="2">
        <v>56.9303908610447</v>
      </c>
      <c r="F18" s="2">
        <v>49.567860449382501</v>
      </c>
      <c r="G18" s="2">
        <v>47.073867445484801</v>
      </c>
      <c r="H18" s="2">
        <v>50.384986782434602</v>
      </c>
      <c r="I18" s="2">
        <v>55.176753649329399</v>
      </c>
      <c r="J18" s="2">
        <v>28.3309094552123</v>
      </c>
      <c r="K18" s="2">
        <v>30.5307216483702</v>
      </c>
      <c r="L18" s="2">
        <v>26.150441571258298</v>
      </c>
      <c r="M18" s="2">
        <v>30.1509344123013</v>
      </c>
    </row>
    <row r="19" spans="1:13">
      <c r="A19" s="1" t="s">
        <v>46</v>
      </c>
      <c r="B19" s="2">
        <v>14.070306750405003</v>
      </c>
      <c r="C19" s="2">
        <v>16.580709679900998</v>
      </c>
      <c r="D19" s="2">
        <v>15.796179096381394</v>
      </c>
      <c r="E19" s="2">
        <v>17.628502923524692</v>
      </c>
      <c r="F19" s="2">
        <v>12.153053341753903</v>
      </c>
      <c r="G19" s="2">
        <v>14.097203887255496</v>
      </c>
      <c r="H19" s="2">
        <v>13.09087978304229</v>
      </c>
      <c r="I19" s="2">
        <v>15.458629048543003</v>
      </c>
      <c r="J19" s="2">
        <v>-0.80546644661389877</v>
      </c>
      <c r="K19" s="2">
        <v>0.55036825398269684</v>
      </c>
      <c r="L19" s="2">
        <v>0.65508619460229767</v>
      </c>
      <c r="M19" s="2">
        <v>0.77848603082969703</v>
      </c>
    </row>
    <row r="20" spans="1:13">
      <c r="A20" s="1" t="s">
        <v>187</v>
      </c>
      <c r="B20" s="2">
        <v>0.59472115177294393</v>
      </c>
      <c r="C20" s="2">
        <v>0.61761512066109225</v>
      </c>
      <c r="D20" s="2">
        <v>0.60218303887177971</v>
      </c>
      <c r="E20" s="2">
        <v>0.6167604430188155</v>
      </c>
      <c r="F20" s="2">
        <v>0.53285746989921567</v>
      </c>
      <c r="G20" s="2">
        <v>0.58914384372209427</v>
      </c>
      <c r="H20" s="2">
        <v>0.59213407333519452</v>
      </c>
      <c r="I20" s="2">
        <v>0.59874569054454085</v>
      </c>
      <c r="J20" s="2">
        <v>-9.5767084970549268E-2</v>
      </c>
      <c r="K20" s="2">
        <v>6.4122635035281483E-2</v>
      </c>
      <c r="L20" s="2">
        <v>7.0358916698314525E-2</v>
      </c>
      <c r="M20" s="2">
        <v>7.2366151884068225E-2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H21" sqref="H21"/>
    </sheetView>
  </sheetViews>
  <sheetFormatPr baseColWidth="10" defaultRowHeight="15" x14ac:dyDescent="0"/>
  <cols>
    <col min="1" max="16384" width="10.83203125" style="1"/>
  </cols>
  <sheetData>
    <row r="1" spans="1:6">
      <c r="A1" s="1" t="s">
        <v>50</v>
      </c>
      <c r="B1" s="1" t="s">
        <v>1</v>
      </c>
      <c r="C1" s="1" t="s">
        <v>38</v>
      </c>
      <c r="D1" s="1" t="s">
        <v>53</v>
      </c>
      <c r="E1" s="1" t="s">
        <v>51</v>
      </c>
      <c r="F1" s="1" t="s">
        <v>52</v>
      </c>
    </row>
    <row r="2" spans="1:6">
      <c r="A2" s="1">
        <v>1.5</v>
      </c>
      <c r="B2" s="1">
        <v>78.365270754804683</v>
      </c>
      <c r="C2" s="1">
        <v>58.723148800526559</v>
      </c>
      <c r="D2" s="1">
        <v>1.6775927533263471E-2</v>
      </c>
      <c r="E2" s="1">
        <v>3.1571915502554244</v>
      </c>
      <c r="F2" s="1">
        <v>7.1426223065360741</v>
      </c>
    </row>
    <row r="3" spans="1:6">
      <c r="A3" s="1">
        <v>6</v>
      </c>
      <c r="B3" s="1">
        <v>64.286548766369364</v>
      </c>
      <c r="C3" s="1">
        <v>41.008332140486573</v>
      </c>
      <c r="D3" s="1">
        <v>7.0944043968765276E-3</v>
      </c>
      <c r="E3" s="1">
        <v>5.2151594591189152</v>
      </c>
      <c r="F3" s="1">
        <v>6.6053389686537169</v>
      </c>
    </row>
    <row r="4" spans="1:6">
      <c r="A4" s="1">
        <v>11</v>
      </c>
      <c r="B4" s="1">
        <v>-1.2770790289433336</v>
      </c>
      <c r="C4" s="1">
        <v>0.40202230210712742</v>
      </c>
      <c r="E4" s="1">
        <v>3.060823608951881</v>
      </c>
      <c r="F4" s="1">
        <v>4.3436123579534653</v>
      </c>
    </row>
    <row r="5" spans="1:6">
      <c r="A5" s="1">
        <v>16.5</v>
      </c>
      <c r="B5" s="1">
        <v>142.38070248993102</v>
      </c>
      <c r="C5" s="1">
        <v>125.72117780835589</v>
      </c>
      <c r="E5" s="1">
        <v>8.6886319973485175</v>
      </c>
      <c r="F5" s="1">
        <v>13.043024031780183</v>
      </c>
    </row>
    <row r="6" spans="1:6">
      <c r="A6" s="1">
        <v>22</v>
      </c>
      <c r="B6" s="1">
        <v>0</v>
      </c>
      <c r="C6" s="1">
        <v>0</v>
      </c>
      <c r="E6" s="1">
        <v>4.0312780057032391</v>
      </c>
      <c r="F6" s="1">
        <v>4.9378904320120443</v>
      </c>
    </row>
    <row r="12" spans="1:6">
      <c r="B12" s="1" t="s">
        <v>191</v>
      </c>
      <c r="C12" s="1" t="s">
        <v>1</v>
      </c>
      <c r="D12" s="1" t="s">
        <v>4</v>
      </c>
    </row>
    <row r="13" spans="1:6">
      <c r="A13" s="1" t="s">
        <v>186</v>
      </c>
      <c r="B13" s="1">
        <v>1</v>
      </c>
      <c r="C13" s="17">
        <v>188.75026488038301</v>
      </c>
      <c r="D13" s="17">
        <v>157.28544380079899</v>
      </c>
    </row>
    <row r="14" spans="1:6">
      <c r="B14" s="1">
        <v>2</v>
      </c>
      <c r="C14" s="17">
        <v>191.92895801688201</v>
      </c>
      <c r="D14" s="17">
        <v>138.440911259746</v>
      </c>
    </row>
    <row r="15" spans="1:6">
      <c r="B15" s="1">
        <v>3</v>
      </c>
      <c r="C15" s="17">
        <v>199.40231848477899</v>
      </c>
      <c r="D15" s="17">
        <v>161.749003962514</v>
      </c>
    </row>
    <row r="16" spans="1:6">
      <c r="A16" s="1" t="s">
        <v>186</v>
      </c>
      <c r="B16" s="1">
        <v>1</v>
      </c>
      <c r="C16" s="17">
        <v>171.27954166632199</v>
      </c>
      <c r="D16" s="17">
        <v>137.352746252039</v>
      </c>
    </row>
    <row r="17" spans="1:4">
      <c r="B17" s="1">
        <v>2</v>
      </c>
      <c r="C17" s="17">
        <v>177.48924281778301</v>
      </c>
      <c r="D17" s="17">
        <v>122.267872014798</v>
      </c>
    </row>
    <row r="18" spans="1:4">
      <c r="B18" s="1">
        <v>3</v>
      </c>
      <c r="C18" s="17">
        <v>189.076590932633</v>
      </c>
      <c r="D18" s="17">
        <v>144.710290776102</v>
      </c>
    </row>
    <row r="19" spans="1:4">
      <c r="A19" s="1" t="s">
        <v>188</v>
      </c>
      <c r="B19" s="1">
        <v>1</v>
      </c>
      <c r="C19" s="17">
        <v>108.123609891668</v>
      </c>
      <c r="D19" s="17">
        <v>97.384362384555502</v>
      </c>
    </row>
    <row r="20" spans="1:4">
      <c r="B20" s="1">
        <v>2</v>
      </c>
      <c r="C20" s="17">
        <v>114.36331499149701</v>
      </c>
      <c r="D20" s="17">
        <v>85.574173965481094</v>
      </c>
    </row>
    <row r="21" spans="1:4">
      <c r="B21" s="1">
        <v>3</v>
      </c>
      <c r="C21" s="17">
        <v>118.667567147635</v>
      </c>
      <c r="D21" s="17">
        <v>99.553443177764095</v>
      </c>
    </row>
    <row r="22" spans="1:4">
      <c r="A22" s="1" t="s">
        <v>189</v>
      </c>
      <c r="B22" s="1">
        <v>1</v>
      </c>
      <c r="C22" s="17">
        <v>241.01317084497401</v>
      </c>
      <c r="D22" s="17">
        <v>243.29517722048999</v>
      </c>
    </row>
    <row r="23" spans="1:4">
      <c r="B23" s="1">
        <v>2</v>
      </c>
      <c r="C23" s="17">
        <v>260.490609923161</v>
      </c>
      <c r="D23" s="17">
        <v>216.82509886960401</v>
      </c>
    </row>
    <row r="24" spans="1:4">
      <c r="B24" s="1">
        <v>3</v>
      </c>
      <c r="C24" s="17">
        <v>270.624055819288</v>
      </c>
      <c r="D24" s="17">
        <v>198.34916995645301</v>
      </c>
    </row>
    <row r="25" spans="1:4">
      <c r="A25" s="1" t="s">
        <v>190</v>
      </c>
      <c r="B25" s="1">
        <v>1</v>
      </c>
      <c r="C25" s="17">
        <v>107.53198969826499</v>
      </c>
      <c r="D25" s="17">
        <v>103.518560658723</v>
      </c>
    </row>
    <row r="26" spans="1:4">
      <c r="B26" s="1">
        <v>2</v>
      </c>
      <c r="C26" s="17">
        <v>121.36855369049</v>
      </c>
      <c r="D26" s="17">
        <v>87.532597310939593</v>
      </c>
    </row>
    <row r="27" spans="1:4">
      <c r="B27" s="1">
        <v>3</v>
      </c>
      <c r="C27" s="17">
        <v>116.085185728875</v>
      </c>
      <c r="D27" s="17">
        <v>90.254754651816697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1" sqref="A11"/>
    </sheetView>
  </sheetViews>
  <sheetFormatPr baseColWidth="10" defaultRowHeight="15" x14ac:dyDescent="0"/>
  <cols>
    <col min="1" max="16384" width="10.83203125" style="1"/>
  </cols>
  <sheetData>
    <row r="1" spans="1:8">
      <c r="A1" s="1" t="s">
        <v>54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>
      <c r="A2" s="1" t="s">
        <v>1</v>
      </c>
      <c r="B2" s="1">
        <v>0.54213333333333336</v>
      </c>
      <c r="C2" s="1">
        <v>9.3333333333333324E-3</v>
      </c>
      <c r="D2" s="1">
        <v>0.37416666666666665</v>
      </c>
      <c r="E2" s="1">
        <v>2.1133333333333334E-2</v>
      </c>
      <c r="F2" s="1">
        <v>3.5766666666666669E-2</v>
      </c>
      <c r="G2" s="1">
        <v>1.5866666666666668E-2</v>
      </c>
      <c r="H2" s="1">
        <v>1.6000000000000001E-3</v>
      </c>
    </row>
    <row r="3" spans="1:8">
      <c r="A3" s="1" t="s">
        <v>55</v>
      </c>
      <c r="B3" s="1">
        <v>0.60609999999999997</v>
      </c>
      <c r="C3" s="1">
        <v>4.266666666666666E-3</v>
      </c>
      <c r="D3" s="1">
        <v>0.33523333333333333</v>
      </c>
      <c r="E3" s="1">
        <v>1.3166666666666667E-2</v>
      </c>
      <c r="F3" s="1">
        <v>2.4E-2</v>
      </c>
      <c r="G3" s="1">
        <v>1.5899999999999997E-2</v>
      </c>
      <c r="H3" s="1">
        <v>1.2666666666666668E-3</v>
      </c>
    </row>
    <row r="4" spans="1:8">
      <c r="A4" s="1" t="s">
        <v>18</v>
      </c>
      <c r="B4" s="1">
        <v>7.7619442008930728E-3</v>
      </c>
      <c r="C4" s="1">
        <v>6.6916199666283195E-4</v>
      </c>
      <c r="D4" s="1">
        <v>6.4767104133022545E-3</v>
      </c>
      <c r="E4" s="1">
        <v>5.7831171909658227E-4</v>
      </c>
      <c r="F4" s="1">
        <v>5.2387445485005803E-4</v>
      </c>
      <c r="G4" s="1">
        <v>4.176654695380552E-4</v>
      </c>
      <c r="H4" s="1">
        <v>5.7735026918962633E-5</v>
      </c>
    </row>
    <row r="5" spans="1:8">
      <c r="A5" s="1" t="s">
        <v>56</v>
      </c>
      <c r="B5" s="1">
        <v>1.5955354378180804E-2</v>
      </c>
      <c r="C5" s="1">
        <v>1.041366623454222E-3</v>
      </c>
      <c r="D5" s="1">
        <v>1.2622246674467711E-2</v>
      </c>
      <c r="E5" s="1">
        <v>2.9059326290271188E-4</v>
      </c>
      <c r="F5" s="1">
        <v>1.1590225767142471E-3</v>
      </c>
      <c r="G5" s="1">
        <v>9.7125348562223128E-4</v>
      </c>
      <c r="H5" s="1">
        <v>8.8191710368819713E-5</v>
      </c>
    </row>
    <row r="6" spans="1:8">
      <c r="A6" s="1" t="s">
        <v>39</v>
      </c>
      <c r="B6" s="1">
        <v>3.8786423399345037E-2</v>
      </c>
      <c r="C6" s="1">
        <v>2.0547014142610655E-2</v>
      </c>
      <c r="D6" s="1">
        <v>7.1481235343898608E-2</v>
      </c>
      <c r="E6" s="1">
        <v>1.2537360532432747E-3</v>
      </c>
      <c r="F6" s="1">
        <v>3.5879101637762744E-3</v>
      </c>
      <c r="G6" s="1">
        <v>0.97702000491691166</v>
      </c>
      <c r="H6" s="1">
        <v>4.191451747145411E-2</v>
      </c>
    </row>
    <row r="11" spans="1:8">
      <c r="A11" s="1" t="s">
        <v>200</v>
      </c>
      <c r="B11" s="1">
        <v>0</v>
      </c>
      <c r="C11" s="1">
        <v>1</v>
      </c>
      <c r="D11" s="1">
        <v>2</v>
      </c>
      <c r="E11" s="1">
        <v>3</v>
      </c>
      <c r="F11" s="1">
        <v>4</v>
      </c>
      <c r="G11" s="1">
        <v>5</v>
      </c>
      <c r="H11" s="1">
        <v>6</v>
      </c>
    </row>
    <row r="12" spans="1:8">
      <c r="A12" s="1" t="s">
        <v>196</v>
      </c>
      <c r="B12" s="1">
        <v>63.79</v>
      </c>
      <c r="C12" s="1">
        <v>0.24</v>
      </c>
      <c r="D12" s="1">
        <v>31</v>
      </c>
      <c r="E12" s="1">
        <v>1.27</v>
      </c>
      <c r="F12" s="1">
        <v>2.19</v>
      </c>
      <c r="G12" s="1">
        <v>1.4</v>
      </c>
      <c r="H12" s="1">
        <v>0.11</v>
      </c>
    </row>
    <row r="13" spans="1:8">
      <c r="A13" s="1" t="s">
        <v>192</v>
      </c>
      <c r="B13" s="1">
        <v>59.25</v>
      </c>
      <c r="C13" s="1">
        <v>0.44</v>
      </c>
      <c r="D13" s="1">
        <v>34.72</v>
      </c>
      <c r="E13" s="1">
        <v>1.37</v>
      </c>
      <c r="F13" s="1">
        <v>2.42</v>
      </c>
      <c r="G13" s="1">
        <v>1.65</v>
      </c>
      <c r="H13" s="1">
        <v>0.13</v>
      </c>
    </row>
    <row r="14" spans="1:8">
      <c r="A14" s="1" t="s">
        <v>193</v>
      </c>
      <c r="B14" s="1">
        <v>58.79</v>
      </c>
      <c r="C14" s="1">
        <v>0.6</v>
      </c>
      <c r="D14" s="1">
        <v>34.85</v>
      </c>
      <c r="E14" s="1">
        <v>1.31</v>
      </c>
      <c r="F14" s="1">
        <v>2.59</v>
      </c>
      <c r="G14" s="1">
        <v>1.72</v>
      </c>
      <c r="H14" s="1">
        <v>0.14000000000000001</v>
      </c>
    </row>
    <row r="15" spans="1:8">
      <c r="A15" s="1" t="s">
        <v>197</v>
      </c>
      <c r="B15" s="1">
        <v>54.44</v>
      </c>
      <c r="C15" s="1">
        <v>0.81</v>
      </c>
      <c r="D15" s="1">
        <v>37.49</v>
      </c>
      <c r="E15" s="1">
        <v>2</v>
      </c>
      <c r="F15" s="1">
        <v>3.54</v>
      </c>
      <c r="G15" s="1">
        <v>1.54</v>
      </c>
      <c r="H15" s="1">
        <v>0.17</v>
      </c>
    </row>
    <row r="16" spans="1:8">
      <c r="A16" s="1" t="s">
        <v>194</v>
      </c>
      <c r="B16" s="1">
        <v>55.43</v>
      </c>
      <c r="C16" s="1">
        <v>0.95</v>
      </c>
      <c r="D16" s="1">
        <v>36.26</v>
      </c>
      <c r="E16" s="1">
        <v>2.15</v>
      </c>
      <c r="F16" s="1">
        <v>3.51</v>
      </c>
      <c r="G16" s="1">
        <v>1.55</v>
      </c>
      <c r="H16" s="1">
        <v>0.15</v>
      </c>
    </row>
    <row r="17" spans="1:8">
      <c r="A17" s="1" t="s">
        <v>195</v>
      </c>
      <c r="B17" s="1">
        <v>52.77</v>
      </c>
      <c r="C17" s="1">
        <v>1.04</v>
      </c>
      <c r="D17" s="1">
        <v>38.5</v>
      </c>
      <c r="E17" s="1">
        <v>2.19</v>
      </c>
      <c r="F17" s="1">
        <v>3.68</v>
      </c>
      <c r="G17" s="1">
        <v>1.67</v>
      </c>
      <c r="H17" s="1">
        <v>0.16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27" sqref="G27"/>
    </sheetView>
  </sheetViews>
  <sheetFormatPr baseColWidth="10" defaultRowHeight="15" x14ac:dyDescent="0"/>
  <cols>
    <col min="1" max="16384" width="10.83203125" style="18"/>
  </cols>
  <sheetData>
    <row r="1" spans="1:9">
      <c r="A1" s="18" t="s">
        <v>54</v>
      </c>
      <c r="B1" s="18">
        <v>0</v>
      </c>
      <c r="C1" s="18">
        <v>1</v>
      </c>
      <c r="D1" s="18">
        <v>2</v>
      </c>
      <c r="E1" s="18">
        <v>3</v>
      </c>
      <c r="F1" s="18">
        <v>4</v>
      </c>
      <c r="G1" s="18">
        <v>5</v>
      </c>
      <c r="H1" s="18">
        <v>6</v>
      </c>
    </row>
    <row r="2" spans="1:9">
      <c r="A2" s="18" t="s">
        <v>57</v>
      </c>
      <c r="B2" s="18">
        <v>0.15806666666666666</v>
      </c>
      <c r="C2" s="18">
        <v>1.9566666666666663E-2</v>
      </c>
      <c r="D2" s="18">
        <v>8.5266666666666657E-2</v>
      </c>
      <c r="E2" s="18">
        <v>8.5000000000000006E-2</v>
      </c>
      <c r="F2" s="18">
        <v>0.48960000000000004</v>
      </c>
      <c r="G2" s="18">
        <v>0.13840000000000002</v>
      </c>
      <c r="H2" s="18">
        <v>2.4033333333333334E-2</v>
      </c>
    </row>
    <row r="3" spans="1:9">
      <c r="A3" s="18" t="s">
        <v>4</v>
      </c>
      <c r="B3" s="18">
        <v>0.26123333333333337</v>
      </c>
      <c r="C3" s="18">
        <v>9.7666666666666666E-3</v>
      </c>
      <c r="D3" s="18">
        <v>0</v>
      </c>
      <c r="E3" s="18">
        <v>7.7399999999999997E-2</v>
      </c>
      <c r="F3" s="18">
        <v>0.38860000000000006</v>
      </c>
      <c r="G3" s="18">
        <v>0.24746666666666667</v>
      </c>
      <c r="H3" s="18">
        <v>1.5599999999999998E-2</v>
      </c>
    </row>
    <row r="4" spans="1:9">
      <c r="A4" s="18" t="s">
        <v>58</v>
      </c>
      <c r="B4" s="18">
        <v>2.5982900359873499E-3</v>
      </c>
      <c r="C4" s="18">
        <v>3.9299420408505308E-4</v>
      </c>
      <c r="D4" s="18">
        <v>5.2387445485005608E-4</v>
      </c>
      <c r="E4" s="18">
        <v>1.3796134724383272E-3</v>
      </c>
      <c r="F4" s="18">
        <v>7.6631151194102055E-3</v>
      </c>
      <c r="G4" s="18">
        <v>5.1393903659221413E-3</v>
      </c>
      <c r="H4" s="18">
        <v>1.2414149633024054E-3</v>
      </c>
    </row>
    <row r="5" spans="1:9">
      <c r="A5" s="18" t="s">
        <v>28</v>
      </c>
      <c r="B5" s="18">
        <v>2.852094746750963E-3</v>
      </c>
      <c r="C5" s="18">
        <v>4.6666666666666666E-4</v>
      </c>
      <c r="D5" s="18">
        <v>0</v>
      </c>
      <c r="E5" s="18">
        <v>1.4468356276140472E-3</v>
      </c>
      <c r="F5" s="18">
        <v>1.6437862797010233E-2</v>
      </c>
      <c r="G5" s="18">
        <v>1.7984468607971531E-2</v>
      </c>
      <c r="H5" s="18">
        <v>6.9999999999999999E-4</v>
      </c>
    </row>
    <row r="6" spans="1:9">
      <c r="A6" s="18" t="s">
        <v>59</v>
      </c>
      <c r="B6" s="18">
        <v>1.254185425767602E-5</v>
      </c>
      <c r="C6" s="18">
        <v>1.0654696684376911E-4</v>
      </c>
      <c r="D6" s="18">
        <v>3.7746030204614791E-5</v>
      </c>
      <c r="E6" s="18">
        <v>1.9156818080649698E-2</v>
      </c>
      <c r="F6" s="18">
        <v>1.3317464048154702E-2</v>
      </c>
      <c r="G6" s="18">
        <v>1.9649552078350379E-2</v>
      </c>
      <c r="H6" s="18">
        <v>8.3536187926811934E-3</v>
      </c>
    </row>
    <row r="11" spans="1:9">
      <c r="B11" s="18" t="s">
        <v>199</v>
      </c>
      <c r="C11" s="18">
        <v>0</v>
      </c>
      <c r="D11" s="18">
        <v>1</v>
      </c>
      <c r="E11" s="18">
        <v>2</v>
      </c>
      <c r="F11" s="18">
        <v>3</v>
      </c>
      <c r="G11" s="18">
        <v>4</v>
      </c>
      <c r="H11" s="18">
        <v>5</v>
      </c>
      <c r="I11" s="18">
        <v>6</v>
      </c>
    </row>
    <row r="12" spans="1:9">
      <c r="A12" s="18" t="s">
        <v>137</v>
      </c>
      <c r="B12" s="18">
        <v>1</v>
      </c>
      <c r="C12" s="18">
        <v>25.57</v>
      </c>
      <c r="D12" s="18">
        <v>0.93</v>
      </c>
      <c r="E12" s="18">
        <v>0</v>
      </c>
      <c r="F12" s="18">
        <v>8</v>
      </c>
      <c r="G12" s="18">
        <v>36.21</v>
      </c>
      <c r="H12" s="18">
        <v>27.86</v>
      </c>
      <c r="I12" s="18">
        <v>1.43</v>
      </c>
    </row>
    <row r="13" spans="1:9">
      <c r="B13" s="18">
        <v>2</v>
      </c>
      <c r="C13" s="18">
        <v>26.52</v>
      </c>
      <c r="D13" s="18">
        <v>0.93</v>
      </c>
      <c r="E13" s="18">
        <v>0</v>
      </c>
      <c r="F13" s="18">
        <v>7.72</v>
      </c>
      <c r="G13" s="18">
        <v>38.5</v>
      </c>
      <c r="H13" s="18">
        <v>24.75</v>
      </c>
      <c r="I13" s="18">
        <v>1.58</v>
      </c>
    </row>
    <row r="14" spans="1:9">
      <c r="B14" s="18">
        <v>3</v>
      </c>
      <c r="C14" s="18">
        <v>26.28</v>
      </c>
      <c r="D14" s="18">
        <v>1.07</v>
      </c>
      <c r="E14" s="18">
        <v>0</v>
      </c>
      <c r="F14" s="18">
        <v>7.5</v>
      </c>
      <c r="G14" s="18">
        <v>41.87</v>
      </c>
      <c r="H14" s="18">
        <v>21.63</v>
      </c>
      <c r="I14" s="18">
        <v>1.67</v>
      </c>
    </row>
    <row r="15" spans="1:9">
      <c r="A15" s="18" t="s">
        <v>198</v>
      </c>
      <c r="B15" s="18">
        <v>1</v>
      </c>
      <c r="C15" s="18">
        <v>16.260000000000002</v>
      </c>
      <c r="D15" s="18">
        <v>1.98</v>
      </c>
      <c r="E15" s="18">
        <v>8.43</v>
      </c>
      <c r="F15" s="18">
        <v>8.7100000000000009</v>
      </c>
      <c r="G15" s="18">
        <v>47.68</v>
      </c>
      <c r="H15" s="18">
        <v>14.74</v>
      </c>
      <c r="I15" s="18">
        <v>2.19</v>
      </c>
    </row>
    <row r="16" spans="1:9">
      <c r="B16" s="18">
        <v>2</v>
      </c>
      <c r="C16" s="18">
        <v>15.8</v>
      </c>
      <c r="D16" s="18">
        <v>2.0099999999999998</v>
      </c>
      <c r="E16" s="18">
        <v>8.5399999999999991</v>
      </c>
      <c r="F16" s="18">
        <v>8.5500000000000007</v>
      </c>
      <c r="G16" s="18">
        <v>48.87</v>
      </c>
      <c r="H16" s="18">
        <v>13.82</v>
      </c>
      <c r="I16" s="18">
        <v>2.4</v>
      </c>
    </row>
    <row r="17" spans="2:9">
      <c r="B17" s="18">
        <v>3</v>
      </c>
      <c r="C17" s="18">
        <v>15.36</v>
      </c>
      <c r="D17" s="18">
        <v>1.88</v>
      </c>
      <c r="E17" s="18">
        <v>8.61</v>
      </c>
      <c r="F17" s="18">
        <v>8.24</v>
      </c>
      <c r="G17" s="18">
        <v>50.33</v>
      </c>
      <c r="H17" s="18">
        <v>12.96</v>
      </c>
      <c r="I17" s="18">
        <v>2.62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Fig 1A</vt:lpstr>
      <vt:lpstr>Fig 1B</vt:lpstr>
      <vt:lpstr>Fig 1C</vt:lpstr>
      <vt:lpstr>Fig 2A</vt:lpstr>
      <vt:lpstr>Fig 2B</vt:lpstr>
      <vt:lpstr>Fig 2C</vt:lpstr>
      <vt:lpstr>Fig 2D</vt:lpstr>
      <vt:lpstr>Fig 2E</vt:lpstr>
      <vt:lpstr>Fig 2F</vt:lpstr>
      <vt:lpstr>Fig 3A</vt:lpstr>
      <vt:lpstr>Fig 3B</vt:lpstr>
      <vt:lpstr>Fig 3C</vt:lpstr>
      <vt:lpstr>Fig 4A</vt:lpstr>
      <vt:lpstr>Fig 4B</vt:lpstr>
      <vt:lpstr>Fig 4C</vt:lpstr>
      <vt:lpstr>Fig 6A</vt:lpstr>
      <vt:lpstr>Fig 6B</vt:lpstr>
    </vt:vector>
  </TitlesOfParts>
  <Company>Washington University in St. Louis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Conghui Yao</dc:creator>
  <cp:lastModifiedBy>Conghui Yao</cp:lastModifiedBy>
  <dcterms:created xsi:type="dcterms:W3CDTF">2017-11-15T16:24:39Z</dcterms:created>
  <dcterms:modified xsi:type="dcterms:W3CDTF">2018-02-07T20:50:25Z</dcterms:modified>
</cp:coreProperties>
</file>