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.wustl.edu\shiels\CATARACT (CAT)\2. EPH-receptor project - A2\1. EPHA2 variant paper - PLoS One\0. EPHA2 variants paper - R3\Supporting information - R3\"/>
    </mc:Choice>
  </mc:AlternateContent>
  <bookViews>
    <workbookView xWindow="360" yWindow="405" windowWidth="18915" windowHeight="12045"/>
  </bookViews>
  <sheets>
    <sheet name="S2a. EPHA2" sheetId="1" r:id="rId1"/>
    <sheet name="S2b. EPHA2" sheetId="2" r:id="rId2"/>
  </sheets>
  <calcPr calcId="162913"/>
  <customWorkbookViews>
    <customWorkbookView name="shielsa - Personal View" guid="{9E002C23-BDC3-4AC7-89CC-3C76995B9013}" mergeInterval="0" personalView="1" windowWidth="1919" windowHeight="1040" activeSheetId="1"/>
  </customWorkbookViews>
</workbook>
</file>

<file path=xl/calcChain.xml><?xml version="1.0" encoding="utf-8"?>
<calcChain xmlns="http://schemas.openxmlformats.org/spreadsheetml/2006/main">
  <c r="S5" i="1" l="1"/>
  <c r="W5" i="1"/>
  <c r="AA5" i="1"/>
  <c r="AE6" i="1"/>
  <c r="AE5" i="1"/>
  <c r="AE4" i="1"/>
  <c r="AE3" i="1"/>
  <c r="AI6" i="1"/>
  <c r="AI5" i="1"/>
  <c r="AI4" i="1"/>
  <c r="AI3" i="1"/>
  <c r="AL5" i="1"/>
  <c r="AM5" i="1" s="1"/>
  <c r="AK5" i="1"/>
  <c r="AJ5" i="1"/>
  <c r="AL3" i="1"/>
  <c r="AM3" i="1" s="1"/>
  <c r="AK3" i="1"/>
  <c r="AJ3" i="1"/>
  <c r="AA3" i="1"/>
  <c r="W3" i="1"/>
  <c r="S3" i="1"/>
  <c r="O3" i="1"/>
  <c r="K3" i="1"/>
  <c r="K4" i="1"/>
  <c r="O5" i="1"/>
  <c r="K5" i="1"/>
  <c r="G5" i="1"/>
  <c r="G3" i="1"/>
  <c r="AA6" i="1"/>
  <c r="AA4" i="1"/>
  <c r="S6" i="1"/>
  <c r="S4" i="1"/>
  <c r="O6" i="1"/>
  <c r="O4" i="1"/>
  <c r="K6" i="1"/>
  <c r="G6" i="1"/>
  <c r="G4" i="1"/>
  <c r="W6" i="1"/>
  <c r="W4" i="1"/>
  <c r="AL6" i="1" l="1"/>
  <c r="AL4" i="1"/>
  <c r="AJ6" i="1"/>
  <c r="AK6" i="1"/>
  <c r="AK4" i="1"/>
  <c r="AJ4" i="1"/>
  <c r="AM4" i="1" l="1"/>
  <c r="AM6" i="1"/>
</calcChain>
</file>

<file path=xl/sharedStrings.xml><?xml version="1.0" encoding="utf-8"?>
<sst xmlns="http://schemas.openxmlformats.org/spreadsheetml/2006/main" count="169" uniqueCount="83">
  <si>
    <t>dbSNP</t>
  </si>
  <si>
    <t>Alleles</t>
  </si>
  <si>
    <t>MAF (EVS-Caucasian)</t>
  </si>
  <si>
    <t>Ref</t>
  </si>
  <si>
    <t>Het</t>
  </si>
  <si>
    <t>Hom</t>
  </si>
  <si>
    <t>rs6678618</t>
  </si>
  <si>
    <t>G/A</t>
  </si>
  <si>
    <t>rs6678616</t>
  </si>
  <si>
    <t>rs2230597</t>
  </si>
  <si>
    <t>C/T</t>
  </si>
  <si>
    <t>rs37584334</t>
  </si>
  <si>
    <t>Case-Control Panel</t>
  </si>
  <si>
    <t>MAF (Nuclear)</t>
  </si>
  <si>
    <t>Nuclear Cataract (n=67)</t>
  </si>
  <si>
    <t>Cortical Cataract (n=43)</t>
  </si>
  <si>
    <t>MAF (Cortical)</t>
  </si>
  <si>
    <t>MAF (PSC)</t>
  </si>
  <si>
    <t>MAF (Nuc+Cort)</t>
  </si>
  <si>
    <t>MAF (Nuc+PSC)</t>
  </si>
  <si>
    <t>MAF (Cort+PSC)</t>
  </si>
  <si>
    <t>MAF (Nuc+Cort+PSC)</t>
  </si>
  <si>
    <t>MAF (All Cataract)</t>
  </si>
  <si>
    <t>Cataract Totals (n=161)</t>
  </si>
  <si>
    <t>Nuclear + Cortical Cataract (n=21)</t>
  </si>
  <si>
    <t>Chi-Squared  P</t>
  </si>
  <si>
    <t>Correlation R</t>
  </si>
  <si>
    <t>Chi-Squared  Bonf. P</t>
  </si>
  <si>
    <t>Chi-Squared  FDR</t>
  </si>
  <si>
    <t>Chi-Squared w/Yates  P</t>
  </si>
  <si>
    <t>Chi-Squared w/Yates  Bonf. P</t>
  </si>
  <si>
    <t>Chi-Squared w/Yates  FDR</t>
  </si>
  <si>
    <t>Fisher's Exact  P</t>
  </si>
  <si>
    <t>Fisher's Exact  Bonf. P</t>
  </si>
  <si>
    <t>Fisher's Exact  FDR</t>
  </si>
  <si>
    <t>Odds Ratio (Minor Allele)</t>
  </si>
  <si>
    <t>OR Lower Confidence Bound (Minor)</t>
  </si>
  <si>
    <t>OR Upper Confidence Bound (Minor)</t>
  </si>
  <si>
    <t>Odds Ratio (Major Allele)</t>
  </si>
  <si>
    <t>OR Lower Confidence Bound (Major)</t>
  </si>
  <si>
    <t>OR Upper Confidence Bound (Major)</t>
  </si>
  <si>
    <t>Corr/Trend  R</t>
  </si>
  <si>
    <t>Corr/Trend  Bonf. P</t>
  </si>
  <si>
    <t>Corr/Trend  FDR</t>
  </si>
  <si>
    <t>Corr/Trend  P+W53B53:V53A81B53:U53B53B53:X53</t>
  </si>
  <si>
    <t>PSC (n=2)</t>
  </si>
  <si>
    <t>Nuclear + PSC (n=14)</t>
  </si>
  <si>
    <t>Nuclear + Cortical + PSC (n=4)</t>
  </si>
  <si>
    <t>Cortical + PSC (n=10)</t>
  </si>
  <si>
    <t>Control lens (n=64)</t>
  </si>
  <si>
    <t>rs6678618 Control vs Cortical cataract</t>
  </si>
  <si>
    <t xml:space="preserve">rs6678618 Control vs PSC </t>
  </si>
  <si>
    <t>rs6678618 Control vs Cortical + PSC</t>
  </si>
  <si>
    <t xml:space="preserve"> rs6678618 Control vs Cataract Totals</t>
  </si>
  <si>
    <t>rs6678616 Control vs Cortical cataract</t>
  </si>
  <si>
    <t>rs6678616  Control vs PSC</t>
  </si>
  <si>
    <t xml:space="preserve">rs6678616 Control vs Cortical + PSC </t>
  </si>
  <si>
    <t>rs6678616 Control vs Cataract Totals</t>
  </si>
  <si>
    <t>rs2230597 Control vs PSC</t>
  </si>
  <si>
    <t xml:space="preserve">rs2230597  Control vs Cortical + PSC </t>
  </si>
  <si>
    <t>rs2230597  Control vs Cataract Totals</t>
  </si>
  <si>
    <t>rs37584334 Control vs Cortical Cataract</t>
  </si>
  <si>
    <t xml:space="preserve">rs37584334 Control vs PSC </t>
  </si>
  <si>
    <t xml:space="preserve">rs37584334 Control vs Cortical + PSC </t>
  </si>
  <si>
    <t>rs37584334  Control vs Cataract Totals</t>
  </si>
  <si>
    <t>rs6678618 Control vs Nulear cataract</t>
  </si>
  <si>
    <t>rs6678618 Control vs Nuclear + Cortical</t>
  </si>
  <si>
    <t>rs6678618 Control vs Nuclear + PSC</t>
  </si>
  <si>
    <t xml:space="preserve">rs6678618 Control vs Nuclear + Cortical + PSC </t>
  </si>
  <si>
    <t>rs6678616 Control vs Nuclear cataract</t>
  </si>
  <si>
    <t>rs6678616 Control vs Nuclear + Cortical Cataract</t>
  </si>
  <si>
    <t xml:space="preserve">rs6678616 Control vs Nuclear + PSC </t>
  </si>
  <si>
    <t>rs6678616 Control vs Nuclear + Cortical + PSC</t>
  </si>
  <si>
    <t>rs2230597  Control vs Nuclear Cataract</t>
  </si>
  <si>
    <t>rs2230597 Control vs Nuclear + Cortical Cataract</t>
  </si>
  <si>
    <t xml:space="preserve">rs2230597 Control vs Nuclear + PSC </t>
  </si>
  <si>
    <t xml:space="preserve">rs2230597 Control vs Nuclear + Cortical + PSC </t>
  </si>
  <si>
    <t>rs37584334   Control vs Nuclear Cataract</t>
  </si>
  <si>
    <t>rs37584334 Control vs Nuclear + Cortical Cataract</t>
  </si>
  <si>
    <t xml:space="preserve">rs37584334 Control vs Nuclear + PSC </t>
  </si>
  <si>
    <t xml:space="preserve">rs37584334 Control vs Nuclear + Cortical + PSC </t>
  </si>
  <si>
    <t>rs2230597  Control vs Cortical Cataract</t>
  </si>
  <si>
    <t>MAF (Control)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</si>
</sst>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0" fillId="0" borderId="0" xfId="0" applyFill="1"/>
    <xf numFmtId="0" fontId="0" fillId="2" borderId="0" xfId="0" applyFill="1" applyBorder="1"/>
    <xf numFmtId="0" fontId="0" fillId="2" borderId="0" xfId="0" applyFill="1"/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0" fontId="0" fillId="3" borderId="0" xfId="0" applyFill="1"/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1">
    <dxf>
      <font>
        <color rgb="FF9C57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usernames" Target="revisions/userNames1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95993C6-83DF-4DB6-B3B1-3EA9964D5C2A}" diskRevisions="1" revisionId="51" version="3">
  <header guid="{C98A1C2D-58B6-48A6-B327-B41478410B26}" dateTime="2017-11-01T12:00:55" maxSheetId="3" userName="shielsa" r:id="rId1">
    <sheetIdMap count="2">
      <sheetId val="1"/>
      <sheetId val="2"/>
    </sheetIdMap>
  </header>
  <header guid="{8DAD7199-3CBF-40AE-BD9F-71722059B786}" dateTime="2017-11-01T12:06:23" maxSheetId="3" userName="shielsa" r:id="rId2" minRId="1" maxRId="33">
    <sheetIdMap count="2">
      <sheetId val="1"/>
      <sheetId val="2"/>
    </sheetIdMap>
  </header>
  <header guid="{295993C6-83DF-4DB6-B3B1-3EA9964D5C2A}" dateTime="2017-11-01T15:05:05" maxSheetId="3" userName="shielsa" r:id="rId3" minRId="34" maxRId="51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D1" t="inlineStr">
      <is>
        <t>Clear lens (n=64)</t>
      </is>
    </oc>
    <nc r="D1" t="inlineStr">
      <is>
        <t>Control lens (n=64)</t>
      </is>
    </nc>
  </rcc>
  <rcc rId="2" sId="2">
    <oc r="A2" t="inlineStr">
      <is>
        <t>rs6678618 Clear vs Nuclear cataract</t>
      </is>
    </oc>
    <nc r="A2" t="inlineStr">
      <is>
        <t>rs6678618 Control vs NuControl cataract</t>
      </is>
    </nc>
  </rcc>
  <rcc rId="3" sId="2">
    <oc r="A3" t="inlineStr">
      <is>
        <t>rs6678618 Clear vs Cortical cataract</t>
      </is>
    </oc>
    <nc r="A3" t="inlineStr">
      <is>
        <t>rs6678618 Control vs Cortical cataract</t>
      </is>
    </nc>
  </rcc>
  <rcc rId="4" sId="2">
    <oc r="A4" t="inlineStr">
      <is>
        <t xml:space="preserve">rs6678618 Clear vs PSC </t>
      </is>
    </oc>
    <nc r="A4" t="inlineStr">
      <is>
        <t xml:space="preserve">rs6678618 Control vs PSC </t>
      </is>
    </nc>
  </rcc>
  <rcc rId="5" sId="2">
    <oc r="A5" t="inlineStr">
      <is>
        <t>rs6678618 Clear vs Nuclear + Cortical</t>
      </is>
    </oc>
    <nc r="A5" t="inlineStr">
      <is>
        <t>rs6678618 Control vs NuControl + Cortical</t>
      </is>
    </nc>
  </rcc>
  <rcc rId="6" sId="2">
    <oc r="A6" t="inlineStr">
      <is>
        <t>rs6678618 Clear vs Nuclear + PSC</t>
      </is>
    </oc>
    <nc r="A6" t="inlineStr">
      <is>
        <t>rs6678618 Control vs NuControl + PSC</t>
      </is>
    </nc>
  </rcc>
  <rcc rId="7" sId="2">
    <oc r="A7" t="inlineStr">
      <is>
        <t>rs6678618 Clear vs Cortical + PSC</t>
      </is>
    </oc>
    <nc r="A7" t="inlineStr">
      <is>
        <t>rs6678618 Control vs Cortical + PSC</t>
      </is>
    </nc>
  </rcc>
  <rcc rId="8" sId="2">
    <oc r="A8" t="inlineStr">
      <is>
        <t xml:space="preserve">rs6678618 Clear vs Nuclear + Cortical + PSC </t>
      </is>
    </oc>
    <nc r="A8" t="inlineStr">
      <is>
        <t xml:space="preserve">rs6678618 Control vs NuControl + Cortical + PSC </t>
      </is>
    </nc>
  </rcc>
  <rcc rId="9" sId="2">
    <oc r="A9" t="inlineStr">
      <is>
        <t xml:space="preserve"> rs6678618 Clear vs Cataract Totals</t>
      </is>
    </oc>
    <nc r="A9" t="inlineStr">
      <is>
        <t xml:space="preserve"> rs6678618 Control vs Cataract Totals</t>
      </is>
    </nc>
  </rcc>
  <rcc rId="10" sId="2">
    <oc r="A13" t="inlineStr">
      <is>
        <t>rs6678616 Clear vs Nuclear cataract</t>
      </is>
    </oc>
    <nc r="A13" t="inlineStr">
      <is>
        <t>rs6678616 Control vs NuControl cataract</t>
      </is>
    </nc>
  </rcc>
  <rcc rId="11" sId="2">
    <oc r="A14" t="inlineStr">
      <is>
        <t>rs6678616 Clear vs Cortical cataract</t>
      </is>
    </oc>
    <nc r="A14" t="inlineStr">
      <is>
        <t>rs6678616 Control vs Cortical cataract</t>
      </is>
    </nc>
  </rcc>
  <rcc rId="12" sId="2">
    <oc r="A15" t="inlineStr">
      <is>
        <t>rs6678616  Clear vs PSC</t>
      </is>
    </oc>
    <nc r="A15" t="inlineStr">
      <is>
        <t>rs6678616  Control vs PSC</t>
      </is>
    </nc>
  </rcc>
  <rcc rId="13" sId="2">
    <oc r="A16" t="inlineStr">
      <is>
        <t>rs6678616 Clear vs Nuclear + Cortical Cataract</t>
      </is>
    </oc>
    <nc r="A16" t="inlineStr">
      <is>
        <t>rs6678616 Control vs NuControl + Cortical Cataract</t>
      </is>
    </nc>
  </rcc>
  <rcc rId="14" sId="2">
    <oc r="A17" t="inlineStr">
      <is>
        <t xml:space="preserve">rs6678616 Clear vs Nuclear + PSC </t>
      </is>
    </oc>
    <nc r="A17" t="inlineStr">
      <is>
        <t xml:space="preserve">rs6678616 Control vs NuControl + PSC </t>
      </is>
    </nc>
  </rcc>
  <rcc rId="15" sId="2">
    <oc r="A18" t="inlineStr">
      <is>
        <t xml:space="preserve">rs6678616 Clear vs Cortical + PSC </t>
      </is>
    </oc>
    <nc r="A18" t="inlineStr">
      <is>
        <t xml:space="preserve">rs6678616 Control vs Cortical + PSC </t>
      </is>
    </nc>
  </rcc>
  <rcc rId="16" sId="2">
    <oc r="A19" t="inlineStr">
      <is>
        <t>rs6678616 Clear vs Nuclear + Cortical + PSC</t>
      </is>
    </oc>
    <nc r="A19" t="inlineStr">
      <is>
        <t>rs6678616 Control vs NuControl + Cortical + PSC</t>
      </is>
    </nc>
  </rcc>
  <rcc rId="17" sId="2">
    <oc r="A20" t="inlineStr">
      <is>
        <t>rs6678616 Clear vs Cataract Totals</t>
      </is>
    </oc>
    <nc r="A20" t="inlineStr">
      <is>
        <t>rs6678616 Control vs Cataract Totals</t>
      </is>
    </nc>
  </rcc>
  <rcc rId="18" sId="2">
    <oc r="A24" t="inlineStr">
      <is>
        <t>rs2230597  Clear vs Nuclear Cataract</t>
      </is>
    </oc>
    <nc r="A24" t="inlineStr">
      <is>
        <t>rs2230597  Control vs NuControl Cataract</t>
      </is>
    </nc>
  </rcc>
  <rcc rId="19" sId="2">
    <oc r="A25" t="inlineStr">
      <is>
        <t>rs2230597  Clear vs cortical Cataract</t>
      </is>
    </oc>
    <nc r="A25" t="inlineStr">
      <is>
        <t>rs2230597  Control vs cortical Cataract</t>
      </is>
    </nc>
  </rcc>
  <rcc rId="20" sId="2">
    <oc r="A26" t="inlineStr">
      <is>
        <t>rs2230597 Clear vs PSC</t>
      </is>
    </oc>
    <nc r="A26" t="inlineStr">
      <is>
        <t>rs2230597 Control vs PSC</t>
      </is>
    </nc>
  </rcc>
  <rcc rId="21" sId="2">
    <oc r="A27" t="inlineStr">
      <is>
        <t>rs2230597 Clear vs Nuclear + Cortical Cataract</t>
      </is>
    </oc>
    <nc r="A27" t="inlineStr">
      <is>
        <t>rs2230597 Control vs NuControl + Cortical Cataract</t>
      </is>
    </nc>
  </rcc>
  <rcc rId="22" sId="2">
    <oc r="A28" t="inlineStr">
      <is>
        <t xml:space="preserve">rs2230597 Clear vs Nuclear + PSC </t>
      </is>
    </oc>
    <nc r="A28" t="inlineStr">
      <is>
        <t xml:space="preserve">rs2230597 Control vs NuControl + PSC </t>
      </is>
    </nc>
  </rcc>
  <rcc rId="23" sId="2">
    <oc r="A29" t="inlineStr">
      <is>
        <t xml:space="preserve">rs2230597  Clear vs Cortical + PSC </t>
      </is>
    </oc>
    <nc r="A29" t="inlineStr">
      <is>
        <t xml:space="preserve">rs2230597  Control vs Cortical + PSC </t>
      </is>
    </nc>
  </rcc>
  <rcc rId="24" sId="2">
    <oc r="A30" t="inlineStr">
      <is>
        <t xml:space="preserve">rs2230597 Clear vs Nuclear + Cortical + PSC </t>
      </is>
    </oc>
    <nc r="A30" t="inlineStr">
      <is>
        <t xml:space="preserve">rs2230597 Control vs NuControl + Cortical + PSC </t>
      </is>
    </nc>
  </rcc>
  <rcc rId="25" sId="2">
    <oc r="A31" t="inlineStr">
      <is>
        <t>rs2230597  Clear vs Cataract Totals</t>
      </is>
    </oc>
    <nc r="A31" t="inlineStr">
      <is>
        <t>rs2230597  Control vs Cataract Totals</t>
      </is>
    </nc>
  </rcc>
  <rcc rId="26" sId="2">
    <oc r="A35" t="inlineStr">
      <is>
        <t>rs37584334   Clear vs Nuclear Cataract</t>
      </is>
    </oc>
    <nc r="A35" t="inlineStr">
      <is>
        <t>rs37584334   Control vs NuControl Cataract</t>
      </is>
    </nc>
  </rcc>
  <rcc rId="27" sId="2">
    <oc r="A36" t="inlineStr">
      <is>
        <t>rs37584334 Clear vs Cortical Cataract</t>
      </is>
    </oc>
    <nc r="A36" t="inlineStr">
      <is>
        <t>rs37584334 Control vs Cortical Cataract</t>
      </is>
    </nc>
  </rcc>
  <rcc rId="28" sId="2">
    <oc r="A37" t="inlineStr">
      <is>
        <t xml:space="preserve">rs37584334 Clear vs PSC </t>
      </is>
    </oc>
    <nc r="A37" t="inlineStr">
      <is>
        <t xml:space="preserve">rs37584334 Control vs PSC </t>
      </is>
    </nc>
  </rcc>
  <rcc rId="29" sId="2">
    <oc r="A38" t="inlineStr">
      <is>
        <t>rs37584334 Clear vs Nuclear + Cortical Cataract</t>
      </is>
    </oc>
    <nc r="A38" t="inlineStr">
      <is>
        <t>rs37584334 Control vs NuControl + Cortical Cataract</t>
      </is>
    </nc>
  </rcc>
  <rcc rId="30" sId="2">
    <oc r="A39" t="inlineStr">
      <is>
        <t xml:space="preserve">rs37584334 Clear vs Nuclear + PSC </t>
      </is>
    </oc>
    <nc r="A39" t="inlineStr">
      <is>
        <t xml:space="preserve">rs37584334 Control vs NuControl + PSC </t>
      </is>
    </nc>
  </rcc>
  <rcc rId="31" sId="2">
    <oc r="A40" t="inlineStr">
      <is>
        <t xml:space="preserve">rs37584334 Clear vs Cortical + PSC </t>
      </is>
    </oc>
    <nc r="A40" t="inlineStr">
      <is>
        <t xml:space="preserve">rs37584334 Control vs Cortical + PSC </t>
      </is>
    </nc>
  </rcc>
  <rcc rId="32" sId="2">
    <oc r="A41" t="inlineStr">
      <is>
        <t xml:space="preserve">rs37584334 Clear vs Nuclear + Cortical + PSC </t>
      </is>
    </oc>
    <nc r="A41" t="inlineStr">
      <is>
        <t xml:space="preserve">rs37584334 Control vs NuControl + Cortical + PSC </t>
      </is>
    </nc>
  </rcc>
  <rcc rId="33" sId="2">
    <oc r="A42" t="inlineStr">
      <is>
        <t>rs37584334  Clear vs Cataract Totals</t>
      </is>
    </oc>
    <nc r="A42" t="inlineStr">
      <is>
        <t>rs37584334  Control vs Cataract Totals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" sId="2">
    <oc r="A2" t="inlineStr">
      <is>
        <t>rs6678618 Control vs NuControl cataract</t>
      </is>
    </oc>
    <nc r="A2" t="inlineStr">
      <is>
        <t>rs6678618 Control vs Nulear cataract</t>
      </is>
    </nc>
  </rcc>
  <rcc rId="35" sId="2">
    <oc r="A5" t="inlineStr">
      <is>
        <t>rs6678618 Control vs NuControl + Cortical</t>
      </is>
    </oc>
    <nc r="A5" t="inlineStr">
      <is>
        <t>rs6678618 Control vs Nuclear + Cortical</t>
      </is>
    </nc>
  </rcc>
  <rcc rId="36" sId="2">
    <oc r="A6" t="inlineStr">
      <is>
        <t>rs6678618 Control vs NuControl + PSC</t>
      </is>
    </oc>
    <nc r="A6" t="inlineStr">
      <is>
        <t>rs6678618 Control vs Nuclear + PSC</t>
      </is>
    </nc>
  </rcc>
  <rcc rId="37" sId="2">
    <oc r="A8" t="inlineStr">
      <is>
        <t xml:space="preserve">rs6678618 Control vs NuControl + Cortical + PSC </t>
      </is>
    </oc>
    <nc r="A8" t="inlineStr">
      <is>
        <t xml:space="preserve">rs6678618 Control vs Nuclear + Cortical + PSC </t>
      </is>
    </nc>
  </rcc>
  <rcc rId="38" sId="2">
    <oc r="A13" t="inlineStr">
      <is>
        <t>rs6678616 Control vs NuControl cataract</t>
      </is>
    </oc>
    <nc r="A13" t="inlineStr">
      <is>
        <t>rs6678616 Control vs Nuclear cataract</t>
      </is>
    </nc>
  </rcc>
  <rcc rId="39" sId="2">
    <oc r="A16" t="inlineStr">
      <is>
        <t>rs6678616 Control vs NuControl + Cortical Cataract</t>
      </is>
    </oc>
    <nc r="A16" t="inlineStr">
      <is>
        <t>rs6678616 Control vs Nuclear + Cortical Cataract</t>
      </is>
    </nc>
  </rcc>
  <rcc rId="40" sId="2">
    <oc r="A17" t="inlineStr">
      <is>
        <t xml:space="preserve">rs6678616 Control vs NuControl + PSC </t>
      </is>
    </oc>
    <nc r="A17" t="inlineStr">
      <is>
        <t xml:space="preserve">rs6678616 Control vs Nuclear + PSC </t>
      </is>
    </nc>
  </rcc>
  <rcc rId="41" sId="2">
    <oc r="A19" t="inlineStr">
      <is>
        <t>rs6678616 Control vs NuControl + Cortical + PSC</t>
      </is>
    </oc>
    <nc r="A19" t="inlineStr">
      <is>
        <t>rs6678616 Control vs Nuclear + Cortical + PSC</t>
      </is>
    </nc>
  </rcc>
  <rcc rId="42" sId="2">
    <oc r="A24" t="inlineStr">
      <is>
        <t>rs2230597  Control vs NuControl Cataract</t>
      </is>
    </oc>
    <nc r="A24" t="inlineStr">
      <is>
        <t>rs2230597  Control vs Nuclear Cataract</t>
      </is>
    </nc>
  </rcc>
  <rcc rId="43" sId="2">
    <oc r="A27" t="inlineStr">
      <is>
        <t>rs2230597 Control vs NuControl + Cortical Cataract</t>
      </is>
    </oc>
    <nc r="A27" t="inlineStr">
      <is>
        <t>rs2230597 Control vs Nuclear + Cortical Cataract</t>
      </is>
    </nc>
  </rcc>
  <rcc rId="44" sId="2">
    <oc r="A28" t="inlineStr">
      <is>
        <t xml:space="preserve">rs2230597 Control vs NuControl + PSC </t>
      </is>
    </oc>
    <nc r="A28" t="inlineStr">
      <is>
        <t xml:space="preserve">rs2230597 Control vs Nuclear + PSC </t>
      </is>
    </nc>
  </rcc>
  <rcc rId="45" sId="2">
    <oc r="A30" t="inlineStr">
      <is>
        <t xml:space="preserve">rs2230597 Control vs NuControl + Cortical + PSC </t>
      </is>
    </oc>
    <nc r="A30" t="inlineStr">
      <is>
        <t xml:space="preserve">rs2230597 Control vs Nuclear + Cortical + PSC </t>
      </is>
    </nc>
  </rcc>
  <rcc rId="46" sId="2">
    <oc r="A35" t="inlineStr">
      <is>
        <t>rs37584334   Control vs NuControl Cataract</t>
      </is>
    </oc>
    <nc r="A35" t="inlineStr">
      <is>
        <t>rs37584334   Control vs Nuclear Cataract</t>
      </is>
    </nc>
  </rcc>
  <rcc rId="47" sId="2">
    <oc r="A38" t="inlineStr">
      <is>
        <t>rs37584334 Control vs NuControl + Cortical Cataract</t>
      </is>
    </oc>
    <nc r="A38" t="inlineStr">
      <is>
        <t>rs37584334 Control vs Nuclear + Cortical Cataract</t>
      </is>
    </nc>
  </rcc>
  <rcc rId="48" sId="2">
    <oc r="A39" t="inlineStr">
      <is>
        <t xml:space="preserve">rs37584334 Control vs NuControl + PSC </t>
      </is>
    </oc>
    <nc r="A39" t="inlineStr">
      <is>
        <t xml:space="preserve">rs37584334 Control vs Nuclear + PSC </t>
      </is>
    </nc>
  </rcc>
  <rcc rId="49" sId="2">
    <oc r="A41" t="inlineStr">
      <is>
        <t xml:space="preserve">rs37584334 Control vs NuControl + Cortical + PSC </t>
      </is>
    </oc>
    <nc r="A41" t="inlineStr">
      <is>
        <t xml:space="preserve">rs37584334 Control vs Nuclear + Cortical + PSC </t>
      </is>
    </nc>
  </rcc>
  <rcc rId="50" sId="2">
    <oc r="A25" t="inlineStr">
      <is>
        <t>rs2230597  Control vs cortical Cataract</t>
      </is>
    </oc>
    <nc r="A25" t="inlineStr">
      <is>
        <t>rs2230597  Control vs Cortical Cataract</t>
      </is>
    </nc>
  </rcc>
  <rcc rId="51" sId="1">
    <oc r="G2" t="inlineStr">
      <is>
        <t>MAF (Clear)</t>
      </is>
    </oc>
    <nc r="G2" t="inlineStr">
      <is>
        <t>MAF (Control)</t>
      </is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8DAD7199-3CBF-40AE-BD9F-71722059B786}" name="shielsa" id="-338536056" dateTime="2017-11-01T12:00:55"/>
</us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6"/>
  <sheetViews>
    <sheetView tabSelected="1" view="pageLayout" zoomScaleNormal="100" workbookViewId="0">
      <selection activeCell="K19" sqref="K19"/>
    </sheetView>
  </sheetViews>
  <sheetFormatPr defaultRowHeight="15" x14ac:dyDescent="0.25"/>
  <cols>
    <col min="1" max="1" width="10.5703125" customWidth="1"/>
    <col min="2" max="2" width="7.140625" customWidth="1"/>
    <col min="3" max="3" width="10.42578125" customWidth="1"/>
    <col min="4" max="4" width="4" customWidth="1"/>
    <col min="5" max="5" width="4.140625" customWidth="1"/>
    <col min="6" max="6" width="5.140625" customWidth="1"/>
    <col min="7" max="7" width="11.42578125" customWidth="1"/>
    <col min="8" max="8" width="4" customWidth="1"/>
    <col min="9" max="9" width="4.140625" customWidth="1"/>
    <col min="10" max="10" width="5.140625" customWidth="1"/>
    <col min="11" max="11" width="9.28515625" customWidth="1"/>
    <col min="12" max="12" width="4" customWidth="1"/>
    <col min="13" max="13" width="4.140625" customWidth="1"/>
    <col min="14" max="14" width="5.140625" customWidth="1"/>
    <col min="15" max="15" width="9.140625" customWidth="1"/>
    <col min="16" max="16" width="4" customWidth="1"/>
    <col min="17" max="17" width="4.140625" customWidth="1"/>
    <col min="18" max="18" width="5.140625" customWidth="1"/>
    <col min="19" max="19" width="10.140625" customWidth="1"/>
    <col min="20" max="20" width="4" customWidth="1"/>
    <col min="21" max="21" width="4.140625" customWidth="1"/>
    <col min="22" max="22" width="5.140625" customWidth="1"/>
    <col min="23" max="23" width="17" customWidth="1"/>
    <col min="24" max="24" width="4" customWidth="1"/>
    <col min="25" max="25" width="4.140625" customWidth="1"/>
    <col min="26" max="26" width="5.140625" customWidth="1"/>
    <col min="27" max="27" width="15.28515625" customWidth="1"/>
    <col min="28" max="28" width="4" customWidth="1"/>
    <col min="29" max="29" width="4.140625" customWidth="1"/>
    <col min="30" max="30" width="5.140625" customWidth="1"/>
    <col min="31" max="31" width="14.28515625" customWidth="1"/>
    <col min="32" max="32" width="4" customWidth="1"/>
    <col min="33" max="33" width="4.140625" customWidth="1"/>
    <col min="34" max="34" width="11.140625" customWidth="1"/>
    <col min="35" max="35" width="15.5703125" customWidth="1"/>
    <col min="36" max="36" width="4" customWidth="1"/>
    <col min="37" max="37" width="4.140625" customWidth="1"/>
    <col min="38" max="38" width="5.140625" customWidth="1"/>
    <col min="39" max="39" width="8.85546875" customWidth="1"/>
  </cols>
  <sheetData>
    <row r="1" spans="1:39" s="1" customFormat="1" x14ac:dyDescent="0.25">
      <c r="A1" s="11" t="s">
        <v>12</v>
      </c>
      <c r="B1" s="11"/>
      <c r="C1" s="11"/>
      <c r="D1" s="11" t="s">
        <v>49</v>
      </c>
      <c r="E1" s="11"/>
      <c r="F1" s="11"/>
      <c r="G1" s="11"/>
      <c r="H1" s="11" t="s">
        <v>14</v>
      </c>
      <c r="I1" s="11"/>
      <c r="J1" s="11"/>
      <c r="K1" s="11"/>
      <c r="L1" s="11" t="s">
        <v>15</v>
      </c>
      <c r="M1" s="11"/>
      <c r="N1" s="11"/>
      <c r="O1" s="11"/>
      <c r="P1" s="11" t="s">
        <v>45</v>
      </c>
      <c r="Q1" s="11"/>
      <c r="R1" s="11"/>
      <c r="S1" s="11"/>
      <c r="T1" s="11" t="s">
        <v>24</v>
      </c>
      <c r="U1" s="11"/>
      <c r="V1" s="11"/>
      <c r="W1" s="11"/>
      <c r="X1" s="11" t="s">
        <v>46</v>
      </c>
      <c r="Y1" s="11"/>
      <c r="Z1" s="11"/>
      <c r="AA1" s="11"/>
      <c r="AB1" s="11" t="s">
        <v>48</v>
      </c>
      <c r="AC1" s="11"/>
      <c r="AD1" s="11"/>
      <c r="AE1" s="11"/>
      <c r="AF1" s="11" t="s">
        <v>47</v>
      </c>
      <c r="AG1" s="11"/>
      <c r="AH1" s="11"/>
      <c r="AI1" s="11"/>
      <c r="AJ1" s="11" t="s">
        <v>23</v>
      </c>
      <c r="AK1" s="11"/>
      <c r="AL1" s="11"/>
      <c r="AM1" s="11"/>
    </row>
    <row r="2" spans="1:39" s="1" customFormat="1" ht="30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7" t="s">
        <v>82</v>
      </c>
      <c r="H2" s="6" t="s">
        <v>3</v>
      </c>
      <c r="I2" s="6" t="s">
        <v>4</v>
      </c>
      <c r="J2" s="6" t="s">
        <v>5</v>
      </c>
      <c r="K2" s="7" t="s">
        <v>13</v>
      </c>
      <c r="L2" s="6" t="s">
        <v>3</v>
      </c>
      <c r="M2" s="6" t="s">
        <v>4</v>
      </c>
      <c r="N2" s="6" t="s">
        <v>5</v>
      </c>
      <c r="O2" s="7" t="s">
        <v>16</v>
      </c>
      <c r="P2" s="6" t="s">
        <v>3</v>
      </c>
      <c r="Q2" s="6" t="s">
        <v>4</v>
      </c>
      <c r="R2" s="6" t="s">
        <v>5</v>
      </c>
      <c r="S2" s="7" t="s">
        <v>17</v>
      </c>
      <c r="T2" s="6" t="s">
        <v>3</v>
      </c>
      <c r="U2" s="6" t="s">
        <v>4</v>
      </c>
      <c r="V2" s="6" t="s">
        <v>5</v>
      </c>
      <c r="W2" s="7" t="s">
        <v>18</v>
      </c>
      <c r="X2" s="6" t="s">
        <v>3</v>
      </c>
      <c r="Y2" s="6" t="s">
        <v>4</v>
      </c>
      <c r="Z2" s="6" t="s">
        <v>5</v>
      </c>
      <c r="AA2" s="7" t="s">
        <v>19</v>
      </c>
      <c r="AB2" s="6" t="s">
        <v>3</v>
      </c>
      <c r="AC2" s="6" t="s">
        <v>4</v>
      </c>
      <c r="AD2" s="6" t="s">
        <v>5</v>
      </c>
      <c r="AE2" s="7" t="s">
        <v>20</v>
      </c>
      <c r="AF2" s="6" t="s">
        <v>3</v>
      </c>
      <c r="AG2" s="6" t="s">
        <v>4</v>
      </c>
      <c r="AH2" s="6" t="s">
        <v>5</v>
      </c>
      <c r="AI2" s="7" t="s">
        <v>21</v>
      </c>
      <c r="AJ2" s="6" t="s">
        <v>3</v>
      </c>
      <c r="AK2" s="6" t="s">
        <v>4</v>
      </c>
      <c r="AL2" s="6" t="s">
        <v>5</v>
      </c>
      <c r="AM2" s="7" t="s">
        <v>22</v>
      </c>
    </row>
    <row r="3" spans="1:39" s="1" customFormat="1" x14ac:dyDescent="0.25">
      <c r="A3" s="8" t="s">
        <v>6</v>
      </c>
      <c r="B3" s="8" t="s">
        <v>7</v>
      </c>
      <c r="C3" s="8">
        <v>0.34499999999999997</v>
      </c>
      <c r="D3" s="8">
        <v>26</v>
      </c>
      <c r="E3" s="8">
        <v>28</v>
      </c>
      <c r="F3" s="8">
        <v>10</v>
      </c>
      <c r="G3" s="9">
        <f>(E3+2*F3)/128</f>
        <v>0.375</v>
      </c>
      <c r="H3" s="8">
        <v>24</v>
      </c>
      <c r="I3" s="8">
        <v>33</v>
      </c>
      <c r="J3" s="8">
        <v>10</v>
      </c>
      <c r="K3" s="9">
        <f>(I3+2*J3)/134</f>
        <v>0.39552238805970147</v>
      </c>
      <c r="L3" s="8">
        <v>16</v>
      </c>
      <c r="M3" s="8">
        <v>24</v>
      </c>
      <c r="N3" s="8">
        <v>3</v>
      </c>
      <c r="O3" s="9">
        <f>(M3+2*N3)/86</f>
        <v>0.34883720930232559</v>
      </c>
      <c r="P3" s="8">
        <v>1</v>
      </c>
      <c r="Q3" s="8">
        <v>1</v>
      </c>
      <c r="R3" s="8">
        <v>0</v>
      </c>
      <c r="S3" s="9">
        <f>(Q3+2*R3)/4</f>
        <v>0.25</v>
      </c>
      <c r="T3" s="8">
        <v>5</v>
      </c>
      <c r="U3" s="8">
        <v>12</v>
      </c>
      <c r="V3" s="8">
        <v>4</v>
      </c>
      <c r="W3" s="9">
        <f>(U3+2*V3)/42</f>
        <v>0.47619047619047616</v>
      </c>
      <c r="X3" s="8">
        <v>9</v>
      </c>
      <c r="Y3" s="8">
        <v>4</v>
      </c>
      <c r="Z3" s="8">
        <v>1</v>
      </c>
      <c r="AA3" s="9">
        <f>(Y3+2*Z3)/28</f>
        <v>0.21428571428571427</v>
      </c>
      <c r="AB3" s="8">
        <v>2</v>
      </c>
      <c r="AC3" s="8">
        <v>5</v>
      </c>
      <c r="AD3" s="8">
        <v>3</v>
      </c>
      <c r="AE3" s="9">
        <f>(AC3+2*AD3)/20</f>
        <v>0.55000000000000004</v>
      </c>
      <c r="AF3" s="8">
        <v>1</v>
      </c>
      <c r="AG3" s="8">
        <v>2</v>
      </c>
      <c r="AH3" s="8">
        <v>1</v>
      </c>
      <c r="AI3" s="9">
        <f>(AG3+2*AH3)/8</f>
        <v>0.5</v>
      </c>
      <c r="AJ3" s="8">
        <f>H3+L3+P3+T3+X3+AB3+AF3</f>
        <v>58</v>
      </c>
      <c r="AK3" s="8">
        <f>I3+M3+Q3+U3+Y3+AC3+AG3</f>
        <v>81</v>
      </c>
      <c r="AL3" s="8">
        <f>J3+N3+R3+V3+Z3+AD3+AH3</f>
        <v>22</v>
      </c>
      <c r="AM3" s="9">
        <f>(AK3+2*AL3)/322</f>
        <v>0.38819875776397517</v>
      </c>
    </row>
    <row r="4" spans="1:39" s="1" customFormat="1" x14ac:dyDescent="0.25">
      <c r="A4" s="8" t="s">
        <v>8</v>
      </c>
      <c r="B4" s="8" t="s">
        <v>7</v>
      </c>
      <c r="C4" s="8">
        <v>0.34599999999999997</v>
      </c>
      <c r="D4" s="8">
        <v>26</v>
      </c>
      <c r="E4" s="8">
        <v>28</v>
      </c>
      <c r="F4" s="8">
        <v>10</v>
      </c>
      <c r="G4" s="9">
        <f>(E4+2*F4)/128</f>
        <v>0.375</v>
      </c>
      <c r="H4" s="8">
        <v>27</v>
      </c>
      <c r="I4" s="8">
        <v>31</v>
      </c>
      <c r="J4" s="8">
        <v>9</v>
      </c>
      <c r="K4" s="9">
        <f>(I4+2*J4)/134</f>
        <v>0.36567164179104478</v>
      </c>
      <c r="L4" s="8">
        <v>17</v>
      </c>
      <c r="M4" s="8">
        <v>23</v>
      </c>
      <c r="N4" s="8">
        <v>3</v>
      </c>
      <c r="O4" s="9">
        <f>(M4+2*N4)/86</f>
        <v>0.33720930232558138</v>
      </c>
      <c r="P4" s="8">
        <v>1</v>
      </c>
      <c r="Q4" s="8">
        <v>1</v>
      </c>
      <c r="R4" s="8">
        <v>0</v>
      </c>
      <c r="S4" s="9">
        <f>(Q4+2*R4)/4</f>
        <v>0.25</v>
      </c>
      <c r="T4" s="8">
        <v>6</v>
      </c>
      <c r="U4" s="8">
        <v>11</v>
      </c>
      <c r="V4" s="8">
        <v>4</v>
      </c>
      <c r="W4" s="9">
        <f>(U4+2*V4)/42</f>
        <v>0.45238095238095238</v>
      </c>
      <c r="X4" s="8">
        <v>11</v>
      </c>
      <c r="Y4" s="8">
        <v>2</v>
      </c>
      <c r="Z4" s="8">
        <v>1</v>
      </c>
      <c r="AA4" s="9">
        <f>(Y4+2*Z4)/28</f>
        <v>0.14285714285714285</v>
      </c>
      <c r="AB4" s="8">
        <v>3</v>
      </c>
      <c r="AC4" s="8">
        <v>4</v>
      </c>
      <c r="AD4" s="8">
        <v>3</v>
      </c>
      <c r="AE4" s="9">
        <f>(AC4+2*AD4)/20</f>
        <v>0.5</v>
      </c>
      <c r="AF4" s="8">
        <v>1</v>
      </c>
      <c r="AG4" s="8">
        <v>2</v>
      </c>
      <c r="AH4" s="8">
        <v>1</v>
      </c>
      <c r="AI4" s="9">
        <f>(AG4+2*AH4)/8</f>
        <v>0.5</v>
      </c>
      <c r="AJ4" s="8">
        <f t="shared" ref="AJ4:AL4" si="0">H4+L4+P4+T4+X4+AB4+AF4</f>
        <v>66</v>
      </c>
      <c r="AK4" s="8">
        <f t="shared" si="0"/>
        <v>74</v>
      </c>
      <c r="AL4" s="8">
        <f t="shared" si="0"/>
        <v>21</v>
      </c>
      <c r="AM4" s="9">
        <f>(AK4+2*AL4)/322</f>
        <v>0.36024844720496896</v>
      </c>
    </row>
    <row r="5" spans="1:39" s="1" customFormat="1" x14ac:dyDescent="0.25">
      <c r="A5" s="8" t="s">
        <v>9</v>
      </c>
      <c r="B5" s="8" t="s">
        <v>10</v>
      </c>
      <c r="C5" s="8">
        <v>0.40300000000000002</v>
      </c>
      <c r="D5" s="8">
        <v>23</v>
      </c>
      <c r="E5" s="8">
        <v>26</v>
      </c>
      <c r="F5" s="8">
        <v>15</v>
      </c>
      <c r="G5" s="9">
        <f>(E5+2*F5)/128</f>
        <v>0.4375</v>
      </c>
      <c r="H5" s="8">
        <v>23</v>
      </c>
      <c r="I5" s="8">
        <v>31</v>
      </c>
      <c r="J5" s="8">
        <v>13</v>
      </c>
      <c r="K5" s="9">
        <f>(I5+2*J5)/134</f>
        <v>0.42537313432835822</v>
      </c>
      <c r="L5" s="8">
        <v>13</v>
      </c>
      <c r="M5" s="8">
        <v>23</v>
      </c>
      <c r="N5" s="8">
        <v>7</v>
      </c>
      <c r="O5" s="9">
        <f>(M5+2*N5)/86</f>
        <v>0.43023255813953487</v>
      </c>
      <c r="P5" s="8">
        <v>1</v>
      </c>
      <c r="Q5" s="8">
        <v>1</v>
      </c>
      <c r="R5" s="8">
        <v>0</v>
      </c>
      <c r="S5" s="9">
        <f>(Q5+2*R5)/4</f>
        <v>0.25</v>
      </c>
      <c r="T5" s="8">
        <v>4</v>
      </c>
      <c r="U5" s="8">
        <v>13</v>
      </c>
      <c r="V5" s="8">
        <v>4</v>
      </c>
      <c r="W5" s="9">
        <f>(U5+2*V5)/42</f>
        <v>0.5</v>
      </c>
      <c r="X5" s="8">
        <v>6</v>
      </c>
      <c r="Y5" s="8">
        <v>7</v>
      </c>
      <c r="Z5" s="8">
        <v>1</v>
      </c>
      <c r="AA5" s="9">
        <f>(Y5+2*Z5)/28</f>
        <v>0.32142857142857145</v>
      </c>
      <c r="AB5" s="8">
        <v>2</v>
      </c>
      <c r="AC5" s="8">
        <v>4</v>
      </c>
      <c r="AD5" s="8">
        <v>4</v>
      </c>
      <c r="AE5" s="9">
        <f>(AC5+2*AD5)/20</f>
        <v>0.6</v>
      </c>
      <c r="AF5" s="8">
        <v>2</v>
      </c>
      <c r="AG5" s="8">
        <v>1</v>
      </c>
      <c r="AH5" s="8">
        <v>1</v>
      </c>
      <c r="AI5" s="9">
        <f>(AG5+2*AH5)/8</f>
        <v>0.375</v>
      </c>
      <c r="AJ5" s="8">
        <f t="shared" ref="AJ5:AL6" si="1">H5+L5+P5+T5+X5+AB5+AF5</f>
        <v>51</v>
      </c>
      <c r="AK5" s="8">
        <f t="shared" si="1"/>
        <v>80</v>
      </c>
      <c r="AL5" s="8">
        <f t="shared" si="1"/>
        <v>30</v>
      </c>
      <c r="AM5" s="9">
        <f>(AK5+2*AL5)/322</f>
        <v>0.43478260869565216</v>
      </c>
    </row>
    <row r="6" spans="1:39" s="1" customFormat="1" x14ac:dyDescent="0.25">
      <c r="A6" s="8" t="s">
        <v>11</v>
      </c>
      <c r="B6" s="8" t="s">
        <v>10</v>
      </c>
      <c r="C6" s="8">
        <v>0.28100000000000003</v>
      </c>
      <c r="D6" s="8">
        <v>30</v>
      </c>
      <c r="E6" s="8">
        <v>30</v>
      </c>
      <c r="F6" s="8">
        <v>4</v>
      </c>
      <c r="G6" s="9">
        <f>(E6+2*F6)/128</f>
        <v>0.296875</v>
      </c>
      <c r="H6" s="8">
        <v>30</v>
      </c>
      <c r="I6" s="8">
        <v>28</v>
      </c>
      <c r="J6" s="8">
        <v>9</v>
      </c>
      <c r="K6" s="9">
        <f>(I6+2*J6)/134</f>
        <v>0.34328358208955223</v>
      </c>
      <c r="L6" s="8">
        <v>18</v>
      </c>
      <c r="M6" s="8">
        <v>21</v>
      </c>
      <c r="N6" s="8">
        <v>4</v>
      </c>
      <c r="O6" s="9">
        <f>(M6+2*N6)/86</f>
        <v>0.33720930232558138</v>
      </c>
      <c r="P6" s="8">
        <v>1</v>
      </c>
      <c r="Q6" s="8">
        <v>1</v>
      </c>
      <c r="R6" s="8">
        <v>0</v>
      </c>
      <c r="S6" s="9">
        <f>(Q6+2*R6)/4</f>
        <v>0.25</v>
      </c>
      <c r="T6" s="8">
        <v>9</v>
      </c>
      <c r="U6" s="8">
        <v>9</v>
      </c>
      <c r="V6" s="8">
        <v>3</v>
      </c>
      <c r="W6" s="9">
        <f>(U6+2*V6)/42</f>
        <v>0.35714285714285715</v>
      </c>
      <c r="X6" s="8">
        <v>9</v>
      </c>
      <c r="Y6" s="8">
        <v>3</v>
      </c>
      <c r="Z6" s="8">
        <v>2</v>
      </c>
      <c r="AA6" s="9">
        <f>(Y6+2*Z6)/28</f>
        <v>0.25</v>
      </c>
      <c r="AB6" s="8">
        <v>4</v>
      </c>
      <c r="AC6" s="8">
        <v>4</v>
      </c>
      <c r="AD6" s="8">
        <v>2</v>
      </c>
      <c r="AE6" s="9">
        <f>(AC6+2*AD6)/20</f>
        <v>0.4</v>
      </c>
      <c r="AF6" s="8">
        <v>2</v>
      </c>
      <c r="AG6" s="8">
        <v>1</v>
      </c>
      <c r="AH6" s="8">
        <v>1</v>
      </c>
      <c r="AI6" s="9">
        <f>(AG6+2*AH6)/8</f>
        <v>0.375</v>
      </c>
      <c r="AJ6" s="8">
        <f t="shared" si="1"/>
        <v>73</v>
      </c>
      <c r="AK6" s="8">
        <f t="shared" si="1"/>
        <v>67</v>
      </c>
      <c r="AL6" s="8">
        <f t="shared" si="1"/>
        <v>21</v>
      </c>
      <c r="AM6" s="9">
        <f>(AK6+2*AL6)/322</f>
        <v>0.33850931677018631</v>
      </c>
    </row>
  </sheetData>
  <customSheetViews>
    <customSheetView guid="{9E002C23-BDC3-4AC7-89CC-3C76995B9013}" showPageBreaks="1" fitToPage="1" view="pageLayout">
      <selection activeCell="L19" sqref="L19"/>
      <pageMargins left="0.25" right="0.25" top="0.75" bottom="0.75" header="0.3" footer="0.3"/>
      <pageSetup scale="50" fitToHeight="0" orientation="landscape" r:id="rId1"/>
      <headerFooter>
        <oddHeader>&amp;CS2a Table. Germ-line &amp;"-,Italic"EPHA2&amp;"-,Regular" coding SNV frequency in the cataract case-control panel</oddHeader>
      </headerFooter>
    </customSheetView>
  </customSheetViews>
  <mergeCells count="10">
    <mergeCell ref="X1:AA1"/>
    <mergeCell ref="AB1:AE1"/>
    <mergeCell ref="AF1:AI1"/>
    <mergeCell ref="AJ1:AM1"/>
    <mergeCell ref="A1:C1"/>
    <mergeCell ref="D1:G1"/>
    <mergeCell ref="H1:K1"/>
    <mergeCell ref="L1:O1"/>
    <mergeCell ref="P1:S1"/>
    <mergeCell ref="T1:W1"/>
  </mergeCells>
  <pageMargins left="0.25" right="0.25" top="0.75" bottom="0.75" header="0.3" footer="0.3"/>
  <pageSetup scale="50" fitToHeight="0" orientation="landscape" r:id="rId2"/>
  <headerFooter>
    <oddHeader>&amp;CS2a Table. Germ-line &amp;"-,Italic"EPHA2&amp;"-,Regular" coding SNV frequency in the cataract case-control panel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2"/>
  <sheetViews>
    <sheetView view="pageLayout" topLeftCell="A10" zoomScaleNormal="100" workbookViewId="0">
      <selection activeCell="A13" sqref="A13"/>
    </sheetView>
  </sheetViews>
  <sheetFormatPr defaultRowHeight="15" x14ac:dyDescent="0.25"/>
  <cols>
    <col min="1" max="1" width="47.85546875" customWidth="1"/>
    <col min="4" max="4" width="14.140625" customWidth="1"/>
    <col min="5" max="5" width="13.140625" customWidth="1"/>
    <col min="6" max="6" width="12.7109375" customWidth="1"/>
    <col min="18" max="18" width="20.28515625" customWidth="1"/>
    <col min="19" max="19" width="15.5703125" customWidth="1"/>
    <col min="23" max="23" width="17.42578125" customWidth="1"/>
  </cols>
  <sheetData>
    <row r="1" spans="1:23" s="2" customFormat="1" x14ac:dyDescent="0.25">
      <c r="B1" s="4" t="s">
        <v>25</v>
      </c>
      <c r="C1" s="2" t="s">
        <v>26</v>
      </c>
      <c r="D1" s="2" t="s">
        <v>27</v>
      </c>
      <c r="E1" s="2" t="s">
        <v>28</v>
      </c>
      <c r="F1" s="2" t="s">
        <v>29</v>
      </c>
      <c r="G1" s="2" t="s">
        <v>26</v>
      </c>
      <c r="H1" s="2" t="s">
        <v>30</v>
      </c>
      <c r="I1" s="2" t="s">
        <v>31</v>
      </c>
      <c r="J1" s="4" t="s">
        <v>32</v>
      </c>
      <c r="K1" s="2" t="s">
        <v>26</v>
      </c>
      <c r="L1" s="2" t="s">
        <v>33</v>
      </c>
      <c r="M1" s="2" t="s">
        <v>34</v>
      </c>
      <c r="N1" s="2" t="s">
        <v>35</v>
      </c>
      <c r="O1" s="2" t="s">
        <v>36</v>
      </c>
      <c r="P1" s="2" t="s">
        <v>37</v>
      </c>
      <c r="Q1" s="2" t="s">
        <v>38</v>
      </c>
      <c r="R1" s="2" t="s">
        <v>39</v>
      </c>
      <c r="S1" s="2" t="s">
        <v>40</v>
      </c>
    </row>
    <row r="2" spans="1:23" s="2" customFormat="1" x14ac:dyDescent="0.25">
      <c r="A2" s="2" t="s">
        <v>65</v>
      </c>
      <c r="B2" s="2">
        <v>0.91138702000000005</v>
      </c>
      <c r="C2" s="2">
        <v>9.7233830000000004E-3</v>
      </c>
      <c r="D2" s="2">
        <v>0.91138702000000005</v>
      </c>
      <c r="E2" s="2">
        <v>0.91138702000000005</v>
      </c>
      <c r="F2" s="2">
        <v>0.89522774299999996</v>
      </c>
      <c r="G2" s="2">
        <v>9.7233830000000004E-3</v>
      </c>
      <c r="H2" s="2">
        <v>0.89522774299999996</v>
      </c>
      <c r="I2" s="2">
        <v>0.89522774299999996</v>
      </c>
      <c r="J2" s="2">
        <v>1</v>
      </c>
      <c r="K2" s="2">
        <v>9.7233830000000004E-3</v>
      </c>
      <c r="L2" s="2">
        <v>1</v>
      </c>
      <c r="M2" s="2">
        <v>1</v>
      </c>
      <c r="N2" s="2">
        <v>1.0555555560000001</v>
      </c>
      <c r="O2" s="2">
        <v>0.407292655</v>
      </c>
      <c r="P2" s="2">
        <v>2.7356190119999999</v>
      </c>
      <c r="Q2" s="2">
        <v>0.94736842099999996</v>
      </c>
      <c r="R2" s="2">
        <v>0.36554797900000002</v>
      </c>
      <c r="S2" s="2">
        <v>2.4552370080000001</v>
      </c>
    </row>
    <row r="3" spans="1:23" s="2" customFormat="1" x14ac:dyDescent="0.25">
      <c r="A3" s="2" t="s">
        <v>50</v>
      </c>
      <c r="B3" s="2">
        <v>0.69662714093210998</v>
      </c>
      <c r="C3" s="2">
        <v>-2.6651491701058901E-2</v>
      </c>
      <c r="D3" s="2">
        <v>0.69662714093210998</v>
      </c>
      <c r="E3" s="2">
        <v>0.69662714093210998</v>
      </c>
      <c r="F3" s="2">
        <v>0.80643567764760804</v>
      </c>
      <c r="G3" s="2">
        <v>-2.6651491701058901E-2</v>
      </c>
      <c r="H3" s="2">
        <v>0.80643567764760804</v>
      </c>
      <c r="I3" s="2">
        <v>0.80643567764760804</v>
      </c>
      <c r="J3" s="2">
        <v>0.772462473379944</v>
      </c>
      <c r="K3" s="2">
        <v>-2.6651491701058901E-2</v>
      </c>
      <c r="L3" s="2">
        <v>0.772462473379944</v>
      </c>
      <c r="M3" s="2">
        <v>0.772462473379944</v>
      </c>
      <c r="N3" s="2">
        <v>0.89285714285714302</v>
      </c>
      <c r="O3" s="2">
        <v>0.50501907940155399</v>
      </c>
      <c r="P3" s="2">
        <v>1.57854209883653</v>
      </c>
      <c r="Q3" s="2">
        <v>1.1200000000000001</v>
      </c>
      <c r="R3" s="2">
        <v>0.63349593320131004</v>
      </c>
      <c r="S3" s="2">
        <v>1.98012320878054</v>
      </c>
    </row>
    <row r="4" spans="1:23" s="2" customFormat="1" x14ac:dyDescent="0.25">
      <c r="A4" s="2" t="s">
        <v>51</v>
      </c>
      <c r="B4" s="2">
        <v>0.58023454590689005</v>
      </c>
      <c r="C4" s="2">
        <v>-4.9074568404175803E-2</v>
      </c>
      <c r="D4" s="2">
        <v>0.58023454590689005</v>
      </c>
      <c r="E4" s="2">
        <v>0.58023454590689005</v>
      </c>
      <c r="F4" s="2">
        <v>0.57874746697545998</v>
      </c>
      <c r="G4" s="2">
        <v>-4.9074568404175803E-2</v>
      </c>
      <c r="H4" s="2">
        <v>0.57874746697545998</v>
      </c>
      <c r="I4" s="2">
        <v>0.57874746697545998</v>
      </c>
      <c r="J4" s="2">
        <v>0.97394594179441396</v>
      </c>
      <c r="K4" s="2">
        <v>-4.9074568404175803E-2</v>
      </c>
      <c r="L4" s="2">
        <v>0.97394594179441396</v>
      </c>
      <c r="M4" s="2">
        <v>0.97394594179441396</v>
      </c>
      <c r="N4" s="2">
        <v>0.99999999999997002</v>
      </c>
      <c r="O4" s="2">
        <v>-4.9074568404175803E-2</v>
      </c>
      <c r="P4" s="2">
        <v>0.99999999999997002</v>
      </c>
      <c r="Q4" s="2">
        <v>0.99999999999997002</v>
      </c>
      <c r="R4" s="2">
        <v>0.52777777777777801</v>
      </c>
      <c r="S4" s="2">
        <v>17.798518900947599</v>
      </c>
    </row>
    <row r="5" spans="1:23" s="2" customFormat="1" x14ac:dyDescent="0.25">
      <c r="A5" s="2" t="s">
        <v>66</v>
      </c>
      <c r="B5" s="2">
        <v>0.24679644808847101</v>
      </c>
      <c r="C5" s="2">
        <v>8.9087080637474794E-2</v>
      </c>
      <c r="D5" s="2">
        <v>0.24679644808847101</v>
      </c>
      <c r="E5" s="2">
        <v>0.24679644808847101</v>
      </c>
      <c r="F5" s="2">
        <v>0.245403632066586</v>
      </c>
      <c r="G5" s="2">
        <v>8.9087080637474794E-2</v>
      </c>
      <c r="H5" s="2">
        <v>0.245403632066586</v>
      </c>
      <c r="I5" s="2">
        <v>0.245403632066586</v>
      </c>
      <c r="J5" s="2">
        <v>0.32705634819317098</v>
      </c>
      <c r="K5" s="2">
        <v>8.9087080637474794E-2</v>
      </c>
      <c r="L5" s="2">
        <v>0.32705634819317098</v>
      </c>
      <c r="M5" s="2">
        <v>0.32705634819317098</v>
      </c>
      <c r="N5" s="2">
        <v>0.27830482205871099</v>
      </c>
      <c r="O5" s="2">
        <v>8.9087080637474794E-2</v>
      </c>
      <c r="P5" s="2">
        <v>0.27830482205871099</v>
      </c>
      <c r="Q5" s="2">
        <v>0.27830482205871099</v>
      </c>
      <c r="R5" s="2">
        <v>1.51515151515152</v>
      </c>
      <c r="S5" s="2">
        <v>0.74985883711091705</v>
      </c>
      <c r="T5" s="2">
        <v>3.06148837654675</v>
      </c>
      <c r="U5" s="2">
        <v>0.66</v>
      </c>
      <c r="V5" s="2">
        <v>0.32663850944551498</v>
      </c>
      <c r="W5" s="2">
        <v>1.3335843368237601</v>
      </c>
    </row>
    <row r="6" spans="1:23" s="2" customFormat="1" x14ac:dyDescent="0.25">
      <c r="A6" s="2" t="s">
        <v>67</v>
      </c>
      <c r="B6" s="2">
        <v>0.10540139485375299</v>
      </c>
      <c r="C6" s="2">
        <v>-0.12964074471043299</v>
      </c>
      <c r="D6" s="2">
        <v>0.10540139485375299</v>
      </c>
      <c r="E6" s="2">
        <v>0.10540139485375299</v>
      </c>
      <c r="F6" s="2">
        <v>0.16152868633638201</v>
      </c>
      <c r="G6" s="2">
        <v>-0.12964074471043299</v>
      </c>
      <c r="H6" s="2">
        <v>0.16152868633638201</v>
      </c>
      <c r="I6" s="2">
        <v>0.16152868633638201</v>
      </c>
      <c r="J6" s="2">
        <v>0.12737426630312601</v>
      </c>
      <c r="K6" s="2">
        <v>-0.12964074471043299</v>
      </c>
      <c r="L6" s="2">
        <v>0.12737426630312601</v>
      </c>
      <c r="M6" s="2">
        <v>0.12737426630312601</v>
      </c>
      <c r="N6" s="2">
        <v>0.45454545454545497</v>
      </c>
      <c r="O6" s="2">
        <v>0.17212963379261001</v>
      </c>
      <c r="P6" s="2">
        <v>1.2003253925286901</v>
      </c>
      <c r="Q6" s="2">
        <v>2.2000000000000002</v>
      </c>
      <c r="R6" s="2">
        <v>0.83310742755623302</v>
      </c>
      <c r="S6" s="2">
        <v>5.8095748998388501</v>
      </c>
    </row>
    <row r="7" spans="1:23" s="2" customFormat="1" x14ac:dyDescent="0.25">
      <c r="A7" s="2" t="s">
        <v>52</v>
      </c>
      <c r="B7" s="2">
        <v>0.137143619426811</v>
      </c>
      <c r="C7" s="2">
        <v>0.122190381907025</v>
      </c>
      <c r="D7" s="2">
        <v>0.137143619426811</v>
      </c>
      <c r="E7" s="2">
        <v>0.137143619426811</v>
      </c>
      <c r="F7" s="2">
        <v>0.21461041159195299</v>
      </c>
      <c r="G7" s="2">
        <v>0.122190381907025</v>
      </c>
      <c r="H7" s="2">
        <v>0.21461041159195299</v>
      </c>
      <c r="I7" s="2">
        <v>0.21461041159195299</v>
      </c>
      <c r="J7" s="2">
        <v>0.14878204603659401</v>
      </c>
      <c r="K7" s="2">
        <v>0.122190381907025</v>
      </c>
      <c r="L7" s="2">
        <v>0.14878204603659401</v>
      </c>
      <c r="M7" s="2">
        <v>0.14878204603659401</v>
      </c>
      <c r="N7" s="2">
        <v>2.0370370370370399</v>
      </c>
      <c r="O7" s="2">
        <v>0.78712881437868798</v>
      </c>
      <c r="P7" s="2">
        <v>5.2717164134513501</v>
      </c>
      <c r="Q7" s="2">
        <v>0.49090909090909102</v>
      </c>
      <c r="R7" s="2">
        <v>0.18969153906845099</v>
      </c>
      <c r="S7" s="2">
        <v>1.2704400877375299</v>
      </c>
    </row>
    <row r="8" spans="1:23" s="2" customFormat="1" x14ac:dyDescent="0.25">
      <c r="A8" s="2" t="s">
        <v>68</v>
      </c>
      <c r="B8" s="2">
        <v>0.48192565625165501</v>
      </c>
      <c r="C8" s="2">
        <v>6.0522753266880197E-2</v>
      </c>
      <c r="D8" s="2">
        <v>0.48192565625165501</v>
      </c>
      <c r="E8" s="2">
        <v>0.48192565625165501</v>
      </c>
      <c r="F8" s="2">
        <v>0.48030732252129299</v>
      </c>
      <c r="G8" s="2">
        <v>6.0522753266880197E-2</v>
      </c>
      <c r="H8" s="2">
        <v>0.48030732252129299</v>
      </c>
      <c r="I8" s="2">
        <v>0.74075882360992495</v>
      </c>
      <c r="J8" s="2">
        <v>6.0522753266880197E-2</v>
      </c>
      <c r="K8" s="2">
        <v>0.74075882360992495</v>
      </c>
      <c r="L8" s="2">
        <v>0.74075882360992495</v>
      </c>
      <c r="M8" s="2">
        <v>0.48105251316964298</v>
      </c>
      <c r="N8" s="2">
        <v>6.0522753266880197E-2</v>
      </c>
      <c r="O8" s="2">
        <v>0.48105251316964298</v>
      </c>
      <c r="P8" s="2">
        <v>0.48105251316964298</v>
      </c>
      <c r="Q8" s="2">
        <v>1.6666666666666701</v>
      </c>
      <c r="R8" s="2">
        <v>0.39829752880060099</v>
      </c>
    </row>
    <row r="9" spans="1:23" s="2" customFormat="1" x14ac:dyDescent="0.25">
      <c r="A9" s="2" t="s">
        <v>53</v>
      </c>
      <c r="B9" s="2">
        <v>0.76800143300000001</v>
      </c>
      <c r="C9" s="2">
        <v>-1.3535075000000001E-2</v>
      </c>
      <c r="D9" s="2">
        <v>0.76800143300000001</v>
      </c>
      <c r="E9" s="2">
        <v>0.76800143300000001</v>
      </c>
      <c r="F9" s="2">
        <v>0.76776436100000001</v>
      </c>
      <c r="G9" s="2">
        <v>-1.3535075000000001E-2</v>
      </c>
      <c r="H9" s="2">
        <v>0.76776436100000001</v>
      </c>
      <c r="I9" s="2">
        <v>0.76776436100000001</v>
      </c>
      <c r="J9" s="2">
        <v>0.85126339399999995</v>
      </c>
      <c r="K9" s="2">
        <v>-1.3535075000000001E-2</v>
      </c>
      <c r="L9" s="2">
        <v>0.85126339399999995</v>
      </c>
      <c r="M9" s="2">
        <v>0.85126339399999995</v>
      </c>
      <c r="N9" s="2">
        <v>0.829390285</v>
      </c>
      <c r="O9" s="2">
        <v>-1.3535075000000001E-2</v>
      </c>
      <c r="P9" s="2">
        <v>0.829390285</v>
      </c>
      <c r="Q9" s="2">
        <v>0.829390285</v>
      </c>
      <c r="R9" s="2">
        <v>0.93853695299999995</v>
      </c>
      <c r="S9" s="2">
        <v>0.61601147099999998</v>
      </c>
      <c r="T9" s="2">
        <v>1.429927288</v>
      </c>
      <c r="U9" s="2">
        <v>1.065488148</v>
      </c>
      <c r="V9" s="2">
        <v>0.69933625899999996</v>
      </c>
      <c r="W9" s="2">
        <v>1.6233463930000001</v>
      </c>
    </row>
    <row r="10" spans="1:23" s="10" customFormat="1" x14ac:dyDescent="0.25"/>
    <row r="12" spans="1:23" x14ac:dyDescent="0.25">
      <c r="B12" s="5" t="s">
        <v>25</v>
      </c>
      <c r="C12" t="s">
        <v>26</v>
      </c>
      <c r="D12" t="s">
        <v>27</v>
      </c>
      <c r="E12" t="s">
        <v>28</v>
      </c>
      <c r="F12" t="s">
        <v>29</v>
      </c>
      <c r="G12" t="s">
        <v>26</v>
      </c>
      <c r="H12" t="s">
        <v>30</v>
      </c>
      <c r="I12" t="s">
        <v>31</v>
      </c>
      <c r="J12" s="5" t="s">
        <v>32</v>
      </c>
      <c r="K12" t="s">
        <v>26</v>
      </c>
      <c r="L12" t="s">
        <v>33</v>
      </c>
      <c r="M12" t="s">
        <v>34</v>
      </c>
      <c r="N12" t="s">
        <v>35</v>
      </c>
      <c r="O12" t="s">
        <v>36</v>
      </c>
      <c r="P12" t="s">
        <v>37</v>
      </c>
      <c r="Q12" t="s">
        <v>38</v>
      </c>
      <c r="R12" t="s">
        <v>39</v>
      </c>
      <c r="S12" t="s">
        <v>40</v>
      </c>
    </row>
    <row r="13" spans="1:23" x14ac:dyDescent="0.25">
      <c r="A13" t="s">
        <v>69</v>
      </c>
      <c r="B13">
        <v>1.8632157116646501E-2</v>
      </c>
      <c r="C13">
        <v>-0.18898223650461399</v>
      </c>
      <c r="D13">
        <v>1.8632157116646501E-2</v>
      </c>
      <c r="E13">
        <v>1.8632157116646501E-2</v>
      </c>
      <c r="F13">
        <v>1.82558595066919E-2</v>
      </c>
      <c r="G13">
        <v>-0.18898223650461399</v>
      </c>
      <c r="H13">
        <v>1.82558595066919E-2</v>
      </c>
      <c r="I13">
        <v>1.82558595066919E-2</v>
      </c>
      <c r="J13">
        <v>3.2427479215692799E-2</v>
      </c>
      <c r="K13">
        <v>-0.18898223650461399</v>
      </c>
      <c r="L13">
        <v>3.2427479215692799E-2</v>
      </c>
      <c r="M13">
        <v>3.2427479215692799E-2</v>
      </c>
      <c r="N13">
        <v>2.5419756438766199E-2</v>
      </c>
      <c r="O13">
        <v>-0.18898223650461399</v>
      </c>
      <c r="P13">
        <v>2.5419756438766199E-2</v>
      </c>
      <c r="Q13">
        <v>2.5419756438766199E-2</v>
      </c>
      <c r="R13">
        <v>0.27777777777777801</v>
      </c>
      <c r="S13">
        <v>9.0871781361667403E-2</v>
      </c>
      <c r="T13">
        <v>0.84911391271250303</v>
      </c>
      <c r="U13">
        <v>3.6</v>
      </c>
      <c r="V13">
        <v>1.1776982864472101</v>
      </c>
      <c r="W13">
        <v>11.004516308754001</v>
      </c>
    </row>
    <row r="14" spans="1:23" x14ac:dyDescent="0.25">
      <c r="A14" t="s">
        <v>54</v>
      </c>
      <c r="B14">
        <v>0.57315697750130801</v>
      </c>
      <c r="C14">
        <v>-3.8604103739550699E-2</v>
      </c>
      <c r="D14">
        <v>0.57315697750130801</v>
      </c>
      <c r="E14">
        <v>0.57315697750130801</v>
      </c>
      <c r="F14">
        <v>0.572257991675998</v>
      </c>
      <c r="G14">
        <v>-3.8604103739550803E-2</v>
      </c>
      <c r="H14">
        <v>0.572257991675998</v>
      </c>
      <c r="I14">
        <v>0.572257991675998</v>
      </c>
      <c r="J14">
        <v>0.67486974228149899</v>
      </c>
      <c r="K14">
        <v>-3.8604103739550803E-2</v>
      </c>
      <c r="L14">
        <v>0.67486974228149899</v>
      </c>
      <c r="M14">
        <v>0.67486974228149899</v>
      </c>
      <c r="N14">
        <v>0.66324644405733402</v>
      </c>
      <c r="O14">
        <v>-3.8604103739550803E-2</v>
      </c>
      <c r="P14">
        <v>0.66324644405733402</v>
      </c>
      <c r="Q14">
        <v>0.66324644405733402</v>
      </c>
      <c r="R14">
        <v>0.84795321637426901</v>
      </c>
      <c r="S14">
        <v>0.47827387377148001</v>
      </c>
      <c r="T14">
        <v>1.5033743145731999</v>
      </c>
      <c r="U14">
        <v>1.1793103448275899</v>
      </c>
      <c r="V14">
        <v>0.66517033735799502</v>
      </c>
      <c r="W14">
        <v>2.0908522393548101</v>
      </c>
    </row>
    <row r="15" spans="1:23" s="3" customFormat="1" x14ac:dyDescent="0.25">
      <c r="A15" s="3" t="s">
        <v>55</v>
      </c>
      <c r="B15" s="3">
        <v>0.58023454590689005</v>
      </c>
      <c r="C15" s="3">
        <v>-4.9074568404175803E-2</v>
      </c>
      <c r="D15" s="3">
        <v>0.58023454590689005</v>
      </c>
      <c r="E15" s="3">
        <v>0.58023454590689005</v>
      </c>
      <c r="F15" s="3">
        <v>0.57874746697545998</v>
      </c>
      <c r="G15" s="3">
        <v>-4.9074568404175803E-2</v>
      </c>
      <c r="H15" s="3">
        <v>0.57874746697545998</v>
      </c>
      <c r="I15" s="3">
        <v>0.57874746697545998</v>
      </c>
      <c r="J15" s="3">
        <v>0.97394594179441396</v>
      </c>
      <c r="K15" s="3">
        <v>-4.9074568404175803E-2</v>
      </c>
      <c r="L15" s="3">
        <v>0.97394594179441396</v>
      </c>
      <c r="M15" s="3">
        <v>0.97394594179441396</v>
      </c>
      <c r="N15" s="3">
        <v>0.99999999999997002</v>
      </c>
      <c r="O15" s="3">
        <v>-4.9074568404175803E-2</v>
      </c>
      <c r="P15" s="3">
        <v>0.99999999999997002</v>
      </c>
      <c r="Q15" s="3">
        <v>0.99999999999997002</v>
      </c>
      <c r="R15" s="3">
        <v>0.52777777777777801</v>
      </c>
      <c r="S15" s="3">
        <v>5.33458025859826E-2</v>
      </c>
      <c r="T15" s="3">
        <v>5.22158012839125</v>
      </c>
      <c r="U15" s="3">
        <v>1.8947368421052599</v>
      </c>
      <c r="V15" s="3">
        <v>0.19151290900674101</v>
      </c>
      <c r="W15" s="3">
        <v>18.745617303033399</v>
      </c>
    </row>
    <row r="16" spans="1:23" x14ac:dyDescent="0.25">
      <c r="A16" t="s">
        <v>70</v>
      </c>
      <c r="B16">
        <v>0.374609756049406</v>
      </c>
      <c r="C16">
        <v>6.8297952926334907E-2</v>
      </c>
      <c r="D16">
        <v>0.374609756049406</v>
      </c>
      <c r="E16">
        <v>0.374609756049406</v>
      </c>
      <c r="F16">
        <v>0.37320035129628898</v>
      </c>
      <c r="G16">
        <v>6.8297952926334907E-2</v>
      </c>
      <c r="H16">
        <v>0.37320035129628898</v>
      </c>
      <c r="I16">
        <v>0.37320035129628898</v>
      </c>
      <c r="J16">
        <v>0.47860891572195002</v>
      </c>
      <c r="K16">
        <v>6.8297952926334907E-2</v>
      </c>
      <c r="L16">
        <v>0.47860891572195002</v>
      </c>
      <c r="M16">
        <v>0.47860891572195002</v>
      </c>
      <c r="N16">
        <v>0.46696511728657603</v>
      </c>
      <c r="O16">
        <v>6.8297952926334907E-2</v>
      </c>
      <c r="P16">
        <v>0.46696511728657603</v>
      </c>
      <c r="Q16">
        <v>0.46696511728657603</v>
      </c>
      <c r="R16">
        <v>1.3768115942029</v>
      </c>
      <c r="S16">
        <v>0.68017676488552203</v>
      </c>
      <c r="T16">
        <v>2.78693754887462</v>
      </c>
      <c r="U16">
        <v>0.72631578947368403</v>
      </c>
      <c r="V16">
        <v>0.358816795304152</v>
      </c>
      <c r="W16">
        <v>1.4702060576390099</v>
      </c>
    </row>
    <row r="17" spans="1:23" x14ac:dyDescent="0.25">
      <c r="A17" t="s">
        <v>71</v>
      </c>
      <c r="B17">
        <v>1.8632157116646501E-2</v>
      </c>
      <c r="C17">
        <v>-0.18898223650461399</v>
      </c>
      <c r="D17">
        <v>1.8632157116646501E-2</v>
      </c>
      <c r="E17">
        <v>1.8632157116646501E-2</v>
      </c>
      <c r="F17">
        <v>1.82558595066919E-2</v>
      </c>
      <c r="G17">
        <v>-0.18898223650461399</v>
      </c>
      <c r="H17">
        <v>1.82558595066919E-2</v>
      </c>
      <c r="I17">
        <v>1.82558595066919E-2</v>
      </c>
      <c r="J17">
        <v>3.2427479215692799E-2</v>
      </c>
      <c r="K17">
        <v>-0.18898223650461399</v>
      </c>
      <c r="L17">
        <v>3.2427479215692799E-2</v>
      </c>
      <c r="M17">
        <v>3.2427479215692799E-2</v>
      </c>
      <c r="N17">
        <v>2.5419756438766199E-2</v>
      </c>
      <c r="O17">
        <v>-0.18898223650461399</v>
      </c>
      <c r="P17">
        <v>2.5419756438766199E-2</v>
      </c>
      <c r="Q17">
        <v>2.5419756438766199E-2</v>
      </c>
      <c r="R17">
        <v>0.27777777777777801</v>
      </c>
      <c r="S17">
        <v>9.0871781361667403E-2</v>
      </c>
      <c r="T17">
        <v>0.84911391271250303</v>
      </c>
      <c r="U17">
        <v>3.6</v>
      </c>
      <c r="V17">
        <v>1.1776982864472101</v>
      </c>
      <c r="W17">
        <v>11.004516308754001</v>
      </c>
    </row>
    <row r="18" spans="1:23" x14ac:dyDescent="0.25">
      <c r="A18" t="s">
        <v>56</v>
      </c>
      <c r="B18">
        <v>0.28850188237098801</v>
      </c>
      <c r="C18">
        <v>8.7537621906481705E-2</v>
      </c>
      <c r="D18">
        <v>0.28850188237098801</v>
      </c>
      <c r="E18">
        <v>0.28850188237098801</v>
      </c>
      <c r="F18">
        <v>0.28686898436684999</v>
      </c>
      <c r="G18">
        <v>8.7537621906481705E-2</v>
      </c>
      <c r="H18">
        <v>0.28686898436684999</v>
      </c>
      <c r="I18">
        <v>0.28686898436684999</v>
      </c>
      <c r="J18">
        <v>0.41297305002970502</v>
      </c>
      <c r="K18">
        <v>8.7537621906481705E-2</v>
      </c>
      <c r="L18">
        <v>0.41297305002970502</v>
      </c>
      <c r="M18">
        <v>0.41297305002970502</v>
      </c>
      <c r="N18">
        <v>0.32911457036528302</v>
      </c>
      <c r="O18">
        <v>8.7537621906481705E-2</v>
      </c>
      <c r="P18">
        <v>0.32911457036528302</v>
      </c>
      <c r="Q18">
        <v>0.32911457036528302</v>
      </c>
      <c r="R18">
        <v>1.6666666666666701</v>
      </c>
      <c r="S18">
        <v>0.64665372825138301</v>
      </c>
      <c r="T18">
        <v>4.2956185921778696</v>
      </c>
      <c r="U18">
        <v>0.6</v>
      </c>
      <c r="V18">
        <v>0.23279534217049799</v>
      </c>
      <c r="W18">
        <v>1.5464226931840299</v>
      </c>
    </row>
    <row r="19" spans="1:23" x14ac:dyDescent="0.25">
      <c r="A19" t="s">
        <v>72</v>
      </c>
      <c r="B19">
        <v>0.48192565625165501</v>
      </c>
      <c r="C19">
        <v>6.0522753266880197E-2</v>
      </c>
      <c r="D19">
        <v>0.48192565625165501</v>
      </c>
      <c r="E19">
        <v>0.48192565625165501</v>
      </c>
      <c r="F19">
        <v>0.48030732252129299</v>
      </c>
      <c r="G19">
        <v>6.0522753266880197E-2</v>
      </c>
      <c r="H19">
        <v>0.48030732252129299</v>
      </c>
      <c r="I19">
        <v>0.74075882360992495</v>
      </c>
      <c r="J19">
        <v>6.0522753266880197E-2</v>
      </c>
      <c r="K19">
        <v>0.74075882360992495</v>
      </c>
      <c r="L19">
        <v>0.74075882360992495</v>
      </c>
      <c r="M19">
        <v>0.48105251316964298</v>
      </c>
      <c r="N19">
        <v>6.0522753266880197E-2</v>
      </c>
      <c r="O19">
        <v>0.48105251316964298</v>
      </c>
      <c r="P19">
        <v>0.48105251316964298</v>
      </c>
      <c r="Q19">
        <v>1.6666666666666701</v>
      </c>
      <c r="R19">
        <v>0.39829752880060099</v>
      </c>
      <c r="S19">
        <v>6.9741275727784204</v>
      </c>
      <c r="T19">
        <v>0.6</v>
      </c>
      <c r="U19">
        <v>0.143387110368216</v>
      </c>
      <c r="V19">
        <v>2.5106859262002299</v>
      </c>
    </row>
    <row r="20" spans="1:23" x14ac:dyDescent="0.25">
      <c r="A20" t="s">
        <v>57</v>
      </c>
      <c r="B20">
        <v>0.56535568484208998</v>
      </c>
      <c r="C20">
        <v>-2.6268080919841098E-2</v>
      </c>
      <c r="D20">
        <v>0.56535568484208998</v>
      </c>
      <c r="E20">
        <v>0.56535568484208998</v>
      </c>
      <c r="F20">
        <v>0.564950085866048</v>
      </c>
      <c r="G20">
        <v>-2.6268080919841001E-2</v>
      </c>
      <c r="H20">
        <v>0.564950085866048</v>
      </c>
      <c r="I20">
        <v>0.564950085866048</v>
      </c>
      <c r="J20">
        <v>0.64007316024256999</v>
      </c>
      <c r="K20">
        <v>-2.6268080919841001E-2</v>
      </c>
      <c r="L20">
        <v>0.64007316024256999</v>
      </c>
      <c r="M20">
        <v>0.64007316024256999</v>
      </c>
      <c r="N20">
        <v>0.59024363486579801</v>
      </c>
      <c r="O20">
        <v>-2.6268080919841001E-2</v>
      </c>
      <c r="P20">
        <v>0.59024363486579801</v>
      </c>
      <c r="Q20">
        <v>0.59024363486579801</v>
      </c>
      <c r="R20">
        <v>0.88405797101449302</v>
      </c>
      <c r="S20">
        <v>0.58097506478493799</v>
      </c>
      <c r="T20">
        <v>1.3452530813926999</v>
      </c>
      <c r="U20">
        <v>1.13114754098361</v>
      </c>
      <c r="V20">
        <v>0.743354550776965</v>
      </c>
      <c r="W20">
        <v>1.72124426780722</v>
      </c>
    </row>
    <row r="21" spans="1:23" s="10" customFormat="1" x14ac:dyDescent="0.25"/>
    <row r="23" spans="1:23" x14ac:dyDescent="0.25">
      <c r="B23" t="s">
        <v>44</v>
      </c>
      <c r="C23" t="s">
        <v>41</v>
      </c>
      <c r="D23" t="s">
        <v>42</v>
      </c>
      <c r="E23" t="s">
        <v>43</v>
      </c>
      <c r="F23" s="5" t="s">
        <v>25</v>
      </c>
      <c r="G23" t="s">
        <v>26</v>
      </c>
      <c r="H23" s="5" t="s">
        <v>27</v>
      </c>
      <c r="I23" t="s">
        <v>28</v>
      </c>
      <c r="J23" t="s">
        <v>29</v>
      </c>
      <c r="K23" t="s">
        <v>26</v>
      </c>
      <c r="L23" t="s">
        <v>30</v>
      </c>
      <c r="M23" t="s">
        <v>31</v>
      </c>
      <c r="N23" s="5" t="s">
        <v>32</v>
      </c>
      <c r="O23" t="s">
        <v>26</v>
      </c>
      <c r="P23" t="s">
        <v>33</v>
      </c>
      <c r="Q23" t="s">
        <v>34</v>
      </c>
      <c r="R23" t="s">
        <v>35</v>
      </c>
      <c r="S23" t="s">
        <v>36</v>
      </c>
      <c r="T23" t="s">
        <v>37</v>
      </c>
      <c r="U23" t="s">
        <v>38</v>
      </c>
      <c r="V23" t="s">
        <v>39</v>
      </c>
      <c r="W23" t="s">
        <v>40</v>
      </c>
    </row>
    <row r="24" spans="1:23" x14ac:dyDescent="0.25">
      <c r="A24" t="s">
        <v>73</v>
      </c>
      <c r="B24">
        <v>0.84324882300000004</v>
      </c>
      <c r="C24">
        <v>-1.223978E-2</v>
      </c>
      <c r="D24">
        <v>0.84324882300000004</v>
      </c>
      <c r="E24">
        <v>0.84324882300000004</v>
      </c>
      <c r="F24">
        <v>0.84295272300000001</v>
      </c>
      <c r="G24">
        <v>-1.223978E-2</v>
      </c>
      <c r="H24">
        <v>0.84295272300000001</v>
      </c>
      <c r="I24">
        <v>0.84295272300000001</v>
      </c>
      <c r="J24">
        <v>0.941534121</v>
      </c>
      <c r="K24">
        <v>-1.223978E-2</v>
      </c>
      <c r="L24">
        <v>0.941534121</v>
      </c>
      <c r="M24">
        <v>0.941534121</v>
      </c>
      <c r="N24">
        <v>0.90086317199999999</v>
      </c>
      <c r="O24">
        <v>-1.223978E-2</v>
      </c>
      <c r="P24">
        <v>0.90086317199999999</v>
      </c>
      <c r="Q24">
        <v>0.90086317199999999</v>
      </c>
      <c r="R24">
        <v>0.95176252299999997</v>
      </c>
      <c r="S24">
        <v>0.58358544099999998</v>
      </c>
      <c r="T24">
        <v>1.5522181269999999</v>
      </c>
      <c r="U24">
        <v>1.050682261</v>
      </c>
      <c r="V24">
        <v>0.64423935200000004</v>
      </c>
      <c r="W24">
        <v>1.713545146</v>
      </c>
    </row>
    <row r="25" spans="1:23" x14ac:dyDescent="0.25">
      <c r="A25" t="s">
        <v>81</v>
      </c>
      <c r="B25">
        <v>0.91645210700000002</v>
      </c>
      <c r="C25">
        <v>-7.1878929999999999E-3</v>
      </c>
      <c r="D25">
        <v>0.91645210700000002</v>
      </c>
      <c r="E25">
        <v>0.91645210700000002</v>
      </c>
      <c r="F25">
        <v>0.91625693500000005</v>
      </c>
      <c r="G25">
        <v>-7.1878929999999999E-3</v>
      </c>
      <c r="H25">
        <v>0.91625693500000005</v>
      </c>
      <c r="I25">
        <v>0.91625693500000005</v>
      </c>
      <c r="J25">
        <v>0.97169056899999995</v>
      </c>
      <c r="K25">
        <v>-7.1878929999999999E-3</v>
      </c>
      <c r="L25">
        <v>0.97169056899999995</v>
      </c>
      <c r="M25">
        <v>0.97169056899999995</v>
      </c>
      <c r="N25">
        <v>1</v>
      </c>
      <c r="O25">
        <v>-7.1878929999999999E-3</v>
      </c>
      <c r="P25">
        <v>1</v>
      </c>
      <c r="Q25">
        <v>1</v>
      </c>
      <c r="R25">
        <v>0.97084548100000001</v>
      </c>
      <c r="S25">
        <v>0.55927417199999996</v>
      </c>
      <c r="T25">
        <v>1.6852931790000001</v>
      </c>
      <c r="U25">
        <v>1.03003003</v>
      </c>
      <c r="V25">
        <v>0.59336856800000004</v>
      </c>
      <c r="W25">
        <v>1.7880317910000001</v>
      </c>
    </row>
    <row r="26" spans="1:23" x14ac:dyDescent="0.25">
      <c r="A26" t="s">
        <v>58</v>
      </c>
      <c r="B26">
        <v>0.45767555999999998</v>
      </c>
      <c r="C26">
        <v>-6.4888567999999994E-2</v>
      </c>
      <c r="D26">
        <v>0.45767555999999998</v>
      </c>
      <c r="E26">
        <v>0.45767555999999998</v>
      </c>
      <c r="F26">
        <v>0.45596411999999997</v>
      </c>
      <c r="G26">
        <v>-6.4888567999999994E-2</v>
      </c>
      <c r="H26">
        <v>0.45596411999999997</v>
      </c>
      <c r="I26">
        <v>0.45596411999999997</v>
      </c>
      <c r="J26">
        <v>0.81578282099999999</v>
      </c>
      <c r="K26">
        <v>-6.4888567999999994E-2</v>
      </c>
      <c r="L26">
        <v>0.81578282099999999</v>
      </c>
      <c r="M26">
        <v>0.81578282099999999</v>
      </c>
      <c r="N26">
        <v>0.63345371100000003</v>
      </c>
      <c r="O26">
        <v>-6.4888567999999994E-2</v>
      </c>
      <c r="P26">
        <v>0.63345371100000003</v>
      </c>
      <c r="Q26">
        <v>0.63345371100000003</v>
      </c>
      <c r="R26">
        <v>0.428571429</v>
      </c>
      <c r="S26">
        <v>4.3400017999999999E-2</v>
      </c>
      <c r="T26">
        <v>4.2321058819999999</v>
      </c>
      <c r="U26">
        <v>2.3333333330000001</v>
      </c>
      <c r="V26">
        <v>0.23628898400000001</v>
      </c>
      <c r="W26">
        <v>23.04146536</v>
      </c>
    </row>
    <row r="27" spans="1:23" x14ac:dyDescent="0.25">
      <c r="A27" t="s">
        <v>74</v>
      </c>
      <c r="B27">
        <v>0.48144064199999997</v>
      </c>
      <c r="C27">
        <v>5.4153036000000002E-2</v>
      </c>
      <c r="D27">
        <v>0.48144064199999997</v>
      </c>
      <c r="E27">
        <v>0.48144064199999997</v>
      </c>
      <c r="F27">
        <v>0.48014645299999997</v>
      </c>
      <c r="G27">
        <v>5.4153036000000002E-2</v>
      </c>
      <c r="H27">
        <v>0.48014645299999997</v>
      </c>
      <c r="I27">
        <v>0.48014645299999997</v>
      </c>
      <c r="J27">
        <v>0.59788083700000005</v>
      </c>
      <c r="K27">
        <v>5.4153036000000002E-2</v>
      </c>
      <c r="L27">
        <v>0.59788083700000005</v>
      </c>
      <c r="M27">
        <v>0.59788083700000005</v>
      </c>
      <c r="N27">
        <v>0.59238385800000004</v>
      </c>
      <c r="O27">
        <v>5.4153036000000002E-2</v>
      </c>
      <c r="P27">
        <v>0.59238385800000004</v>
      </c>
      <c r="Q27">
        <v>0.59238385800000004</v>
      </c>
      <c r="R27">
        <v>1.2857142859999999</v>
      </c>
      <c r="S27">
        <v>0.63946186999999999</v>
      </c>
      <c r="T27">
        <v>2.585081771</v>
      </c>
      <c r="U27">
        <v>0.77777777800000003</v>
      </c>
      <c r="V27">
        <v>0.38683495899999998</v>
      </c>
      <c r="W27">
        <v>1.563814899</v>
      </c>
    </row>
    <row r="28" spans="1:23" x14ac:dyDescent="0.25">
      <c r="A28" t="s">
        <v>75</v>
      </c>
      <c r="B28">
        <v>0.26063022113682699</v>
      </c>
      <c r="C28">
        <v>-9.0350790290525104E-2</v>
      </c>
      <c r="D28">
        <v>0.26063022113682699</v>
      </c>
      <c r="E28">
        <v>0.26063022113682699</v>
      </c>
      <c r="F28">
        <v>0.25909860264414403</v>
      </c>
      <c r="G28">
        <v>-9.0350790290525104E-2</v>
      </c>
      <c r="H28">
        <v>0.25909860264414403</v>
      </c>
      <c r="I28">
        <v>0.25909860264414403</v>
      </c>
      <c r="J28">
        <v>0.359201184248232</v>
      </c>
      <c r="K28">
        <v>-9.0350790290525104E-2</v>
      </c>
      <c r="L28">
        <v>0.359201184248232</v>
      </c>
      <c r="M28">
        <v>0.359201184248232</v>
      </c>
      <c r="N28">
        <v>0.29573443110889902</v>
      </c>
      <c r="O28">
        <v>-9.0350790290525104E-2</v>
      </c>
      <c r="P28">
        <v>0.29573443110889902</v>
      </c>
      <c r="Q28">
        <v>0.29573443110889902</v>
      </c>
      <c r="R28">
        <v>0.60902255639097702</v>
      </c>
      <c r="S28">
        <v>0.25602083222460598</v>
      </c>
      <c r="T28">
        <v>1.44874333455648</v>
      </c>
      <c r="U28">
        <v>1.6419753086419799</v>
      </c>
      <c r="V28">
        <v>0.69025339143744202</v>
      </c>
      <c r="W28">
        <v>3.90593215134425</v>
      </c>
    </row>
    <row r="29" spans="1:23" x14ac:dyDescent="0.25">
      <c r="A29" t="s">
        <v>59</v>
      </c>
      <c r="B29">
        <v>0.17651668941149101</v>
      </c>
      <c r="C29">
        <v>0.111474080342631</v>
      </c>
      <c r="D29">
        <v>0.17651668941149101</v>
      </c>
      <c r="E29">
        <v>0.17651668941149101</v>
      </c>
      <c r="F29">
        <v>0.17505229939376399</v>
      </c>
      <c r="G29">
        <v>0.111474080342631</v>
      </c>
      <c r="H29">
        <v>0.17505229939376399</v>
      </c>
      <c r="I29">
        <v>0.17505229939376399</v>
      </c>
      <c r="J29">
        <v>0.26487074347850698</v>
      </c>
      <c r="K29">
        <v>0.111474080342631</v>
      </c>
      <c r="L29">
        <v>0.26487074347850698</v>
      </c>
      <c r="M29">
        <v>0.26487074347850698</v>
      </c>
      <c r="N29">
        <v>0.228770484562798</v>
      </c>
      <c r="O29">
        <v>0.111474080342631</v>
      </c>
      <c r="P29">
        <v>0.228770484562798</v>
      </c>
      <c r="Q29">
        <v>0.228770484562798</v>
      </c>
      <c r="R29">
        <v>1.9285714285714299</v>
      </c>
      <c r="S29">
        <v>0.73817142889347798</v>
      </c>
      <c r="T29">
        <v>5.0386503859644396</v>
      </c>
      <c r="U29">
        <v>0.51851851851851805</v>
      </c>
      <c r="V29">
        <v>0.19846584370798601</v>
      </c>
      <c r="W29">
        <v>1.3546988692030599</v>
      </c>
    </row>
    <row r="30" spans="1:23" x14ac:dyDescent="0.25">
      <c r="A30" t="s">
        <v>76</v>
      </c>
      <c r="B30">
        <v>0.73026970565296601</v>
      </c>
      <c r="C30">
        <v>-2.9672806688054401E-2</v>
      </c>
      <c r="D30">
        <v>0.73026970565296601</v>
      </c>
      <c r="E30">
        <v>0.73026970565296601</v>
      </c>
      <c r="F30">
        <v>0.72931164637185797</v>
      </c>
      <c r="G30">
        <v>-2.9672806688054401E-2</v>
      </c>
      <c r="H30">
        <v>0.72931164637185797</v>
      </c>
      <c r="I30">
        <v>0.72931164637185797</v>
      </c>
      <c r="J30">
        <v>0.98274502644824901</v>
      </c>
      <c r="K30">
        <v>-2.9672806688054401E-2</v>
      </c>
      <c r="L30">
        <v>0.98274502644824901</v>
      </c>
      <c r="M30">
        <v>0.98274502644824901</v>
      </c>
      <c r="N30">
        <v>1</v>
      </c>
      <c r="O30">
        <v>-2.9672806688054401E-2</v>
      </c>
      <c r="P30">
        <v>1</v>
      </c>
      <c r="Q30">
        <v>1</v>
      </c>
      <c r="R30">
        <v>0.77142857142857102</v>
      </c>
      <c r="S30">
        <v>0.17677497004429499</v>
      </c>
      <c r="T30">
        <v>3.3664383632321302</v>
      </c>
      <c r="U30">
        <v>1.2962962962963001</v>
      </c>
      <c r="V30">
        <v>0.29704984678225199</v>
      </c>
      <c r="W30">
        <v>5.6569094581061199</v>
      </c>
    </row>
    <row r="31" spans="1:23" x14ac:dyDescent="0.25">
      <c r="A31" t="s">
        <v>60</v>
      </c>
      <c r="B31">
        <v>0.95577571122057203</v>
      </c>
      <c r="C31">
        <v>-2.5338206113683002E-3</v>
      </c>
      <c r="D31">
        <v>0.95577571122057203</v>
      </c>
      <c r="E31">
        <v>0.95577571122057203</v>
      </c>
      <c r="F31">
        <v>0.95572961961654201</v>
      </c>
      <c r="G31">
        <v>-2.5338206113681701E-3</v>
      </c>
      <c r="H31">
        <v>0.95572961961654201</v>
      </c>
      <c r="I31">
        <v>0.95572961961654201</v>
      </c>
      <c r="J31">
        <v>0.96125874533745603</v>
      </c>
      <c r="K31">
        <v>-2.5338206113681701E-3</v>
      </c>
      <c r="L31">
        <v>0.96125874533745603</v>
      </c>
      <c r="M31">
        <v>0.96125874533745603</v>
      </c>
      <c r="N31">
        <v>0.99999999999404299</v>
      </c>
      <c r="O31">
        <v>-2.5338206113681701E-3</v>
      </c>
      <c r="P31">
        <v>0.99999999999404299</v>
      </c>
      <c r="Q31">
        <v>0.99999999999404299</v>
      </c>
      <c r="R31">
        <v>0.98851399856425004</v>
      </c>
      <c r="S31">
        <v>0.657417817088774</v>
      </c>
      <c r="T31">
        <v>1.48636057611674</v>
      </c>
      <c r="U31">
        <v>1.01161946259985</v>
      </c>
      <c r="V31">
        <v>0.67278425980093903</v>
      </c>
      <c r="W31">
        <v>1.5211026747469001</v>
      </c>
    </row>
    <row r="32" spans="1:23" s="10" customFormat="1" x14ac:dyDescent="0.25"/>
    <row r="34" spans="1:23" x14ac:dyDescent="0.25">
      <c r="B34" t="s">
        <v>44</v>
      </c>
      <c r="C34" t="s">
        <v>41</v>
      </c>
      <c r="D34" t="s">
        <v>42</v>
      </c>
      <c r="E34" t="s">
        <v>43</v>
      </c>
      <c r="F34" s="5" t="s">
        <v>25</v>
      </c>
      <c r="G34" t="s">
        <v>26</v>
      </c>
      <c r="H34" t="s">
        <v>27</v>
      </c>
      <c r="I34" t="s">
        <v>28</v>
      </c>
      <c r="J34" t="s">
        <v>29</v>
      </c>
      <c r="K34" t="s">
        <v>26</v>
      </c>
      <c r="L34" t="s">
        <v>30</v>
      </c>
      <c r="M34" t="s">
        <v>31</v>
      </c>
      <c r="N34" s="5" t="s">
        <v>32</v>
      </c>
      <c r="O34" t="s">
        <v>26</v>
      </c>
      <c r="P34" t="s">
        <v>33</v>
      </c>
      <c r="Q34" t="s">
        <v>34</v>
      </c>
      <c r="R34" t="s">
        <v>35</v>
      </c>
      <c r="S34" t="s">
        <v>36</v>
      </c>
      <c r="T34" t="s">
        <v>37</v>
      </c>
      <c r="U34" t="s">
        <v>38</v>
      </c>
      <c r="V34" t="s">
        <v>39</v>
      </c>
      <c r="W34" t="s">
        <v>40</v>
      </c>
    </row>
    <row r="35" spans="1:23" x14ac:dyDescent="0.25">
      <c r="A35" t="s">
        <v>77</v>
      </c>
      <c r="B35">
        <v>0.42196350622366402</v>
      </c>
      <c r="C35">
        <v>4.9705682288290601E-2</v>
      </c>
      <c r="D35">
        <v>0.42196350622366402</v>
      </c>
      <c r="E35">
        <v>0.42196350622366402</v>
      </c>
      <c r="F35">
        <v>0.42107577017051301</v>
      </c>
      <c r="G35">
        <v>4.9705682288290601E-2</v>
      </c>
      <c r="H35">
        <v>0.42107577017051301</v>
      </c>
      <c r="I35">
        <v>0.42107577017051301</v>
      </c>
      <c r="J35">
        <v>0.50148993692830501</v>
      </c>
      <c r="K35">
        <v>4.9705682288290601E-2</v>
      </c>
      <c r="L35">
        <v>0.50148993692830501</v>
      </c>
      <c r="M35">
        <v>0.50148993692830501</v>
      </c>
      <c r="N35">
        <v>0.43051549321053201</v>
      </c>
      <c r="O35">
        <v>4.9705682288290601E-2</v>
      </c>
      <c r="P35">
        <v>0.43051549321053201</v>
      </c>
      <c r="Q35">
        <v>0.43051549321053201</v>
      </c>
      <c r="R35">
        <v>1.2380382775119601</v>
      </c>
      <c r="S35">
        <v>0.73565252649225099</v>
      </c>
      <c r="T35">
        <v>2.0835091587236301</v>
      </c>
      <c r="U35">
        <v>0.80772946859903405</v>
      </c>
      <c r="V35">
        <v>0.47995949324868997</v>
      </c>
      <c r="W35">
        <v>1.35933740997019</v>
      </c>
    </row>
    <row r="36" spans="1:23" x14ac:dyDescent="0.25">
      <c r="A36" t="s">
        <v>61</v>
      </c>
      <c r="B36">
        <v>0.53372359810886605</v>
      </c>
      <c r="C36">
        <v>4.26415213534913E-2</v>
      </c>
      <c r="D36">
        <v>0.53372359810886605</v>
      </c>
      <c r="E36">
        <v>0.53372359810886605</v>
      </c>
      <c r="F36">
        <v>0.53276476704564901</v>
      </c>
      <c r="G36">
        <v>4.26415213534913E-2</v>
      </c>
      <c r="H36">
        <v>0.53276476704564901</v>
      </c>
      <c r="I36">
        <v>0.53276476704564901</v>
      </c>
      <c r="J36">
        <v>0.63588345353217202</v>
      </c>
      <c r="K36">
        <v>4.26415213534913E-2</v>
      </c>
      <c r="L36">
        <v>0.63588345353217202</v>
      </c>
      <c r="M36">
        <v>0.63588345353217202</v>
      </c>
      <c r="N36">
        <v>0.55057794192263798</v>
      </c>
      <c r="O36">
        <v>4.26415213534913E-2</v>
      </c>
      <c r="P36">
        <v>0.55057794192263798</v>
      </c>
      <c r="Q36">
        <v>0.55057794192263798</v>
      </c>
      <c r="R36">
        <v>1.20498614958449</v>
      </c>
      <c r="S36">
        <v>0.67049164489310498</v>
      </c>
      <c r="T36">
        <v>2.1655625864240799</v>
      </c>
      <c r="U36">
        <v>0.82988505747126395</v>
      </c>
      <c r="V36">
        <v>0.46177377013668602</v>
      </c>
      <c r="W36">
        <v>1.4914428951004</v>
      </c>
    </row>
    <row r="37" spans="1:23" x14ac:dyDescent="0.25">
      <c r="A37" t="s">
        <v>62</v>
      </c>
      <c r="B37">
        <v>0.840248561447686</v>
      </c>
      <c r="C37">
        <v>-1.7611748841908699E-2</v>
      </c>
      <c r="D37">
        <v>0.840248561447686</v>
      </c>
      <c r="E37">
        <v>0.840248561447686</v>
      </c>
      <c r="F37">
        <v>0.83964822937290595</v>
      </c>
      <c r="G37">
        <v>-1.7611748841908699E-2</v>
      </c>
      <c r="H37">
        <v>0.83964822937290595</v>
      </c>
      <c r="I37">
        <v>0.83964822937290595</v>
      </c>
      <c r="J37">
        <v>0.72326305239683497</v>
      </c>
      <c r="K37">
        <v>-1.7611748841908699E-2</v>
      </c>
      <c r="L37">
        <v>0.72326305239683497</v>
      </c>
      <c r="M37">
        <v>0.72326305239683497</v>
      </c>
      <c r="N37">
        <v>0.99999999999998002</v>
      </c>
      <c r="O37">
        <v>-1.7611748841908699E-2</v>
      </c>
      <c r="P37">
        <v>0.99999999999998002</v>
      </c>
      <c r="Q37">
        <v>0.99999999999998002</v>
      </c>
      <c r="R37">
        <v>0.78947368421052599</v>
      </c>
      <c r="S37">
        <v>7.9567752009817E-2</v>
      </c>
      <c r="T37">
        <v>7.8331821914994402</v>
      </c>
      <c r="U37">
        <v>1.2666666666666699</v>
      </c>
      <c r="V37">
        <v>0.12766203766908399</v>
      </c>
      <c r="W37">
        <v>12.567905649472401</v>
      </c>
    </row>
    <row r="38" spans="1:23" x14ac:dyDescent="0.25">
      <c r="A38" t="s">
        <v>78</v>
      </c>
      <c r="B38">
        <v>0.46569513691540598</v>
      </c>
      <c r="C38">
        <v>5.6115716763145702E-2</v>
      </c>
      <c r="D38">
        <v>0.46569513691540598</v>
      </c>
      <c r="E38">
        <v>0.46569513691540598</v>
      </c>
      <c r="F38">
        <v>0.46437843356763298</v>
      </c>
      <c r="G38">
        <v>5.6115716763145702E-2</v>
      </c>
      <c r="H38">
        <v>0.46437843356763298</v>
      </c>
      <c r="I38">
        <v>0.46437843356763298</v>
      </c>
      <c r="J38">
        <v>0.58939591845253103</v>
      </c>
      <c r="K38">
        <v>5.6115716763145702E-2</v>
      </c>
      <c r="L38">
        <v>0.58939591845253103</v>
      </c>
      <c r="M38">
        <v>0.58939591845253103</v>
      </c>
      <c r="N38">
        <v>0.56496543845843294</v>
      </c>
      <c r="O38">
        <v>5.6115716763145702E-2</v>
      </c>
      <c r="P38">
        <v>0.56496543845843294</v>
      </c>
      <c r="Q38">
        <v>0.56496543845843294</v>
      </c>
      <c r="R38">
        <v>1.31578947368421</v>
      </c>
      <c r="S38">
        <v>0.63009587961913205</v>
      </c>
      <c r="T38">
        <v>2.7476801468765002</v>
      </c>
      <c r="U38">
        <v>0.76</v>
      </c>
      <c r="V38">
        <v>0.36394338006801102</v>
      </c>
      <c r="W38">
        <v>1.58706005283586</v>
      </c>
    </row>
    <row r="39" spans="1:23" x14ac:dyDescent="0.25">
      <c r="A39" t="s">
        <v>79</v>
      </c>
      <c r="B39">
        <v>0.62106933150640997</v>
      </c>
      <c r="C39">
        <v>-3.97061276955658E-2</v>
      </c>
      <c r="D39">
        <v>0.62106933150640997</v>
      </c>
      <c r="E39">
        <v>0.62106933150640997</v>
      </c>
      <c r="F39">
        <v>0.61994562520035901</v>
      </c>
      <c r="G39">
        <v>-3.97061276955658E-2</v>
      </c>
      <c r="H39">
        <v>0.61994562520035901</v>
      </c>
      <c r="I39">
        <v>0.61994562520035901</v>
      </c>
      <c r="J39">
        <v>0.79048909156835301</v>
      </c>
      <c r="K39">
        <v>-3.97061276955658E-2</v>
      </c>
      <c r="L39">
        <v>0.79048909156835301</v>
      </c>
      <c r="M39">
        <v>0.79048909156835301</v>
      </c>
      <c r="N39">
        <v>0.81819249351586198</v>
      </c>
      <c r="O39">
        <v>-3.97061276955658E-2</v>
      </c>
      <c r="P39">
        <v>0.81819249351586198</v>
      </c>
      <c r="Q39">
        <v>0.81819249351586198</v>
      </c>
      <c r="R39">
        <v>0.78947368421052599</v>
      </c>
      <c r="S39">
        <v>0.309722967200532</v>
      </c>
      <c r="T39">
        <v>2.0123425256267899</v>
      </c>
      <c r="U39">
        <v>1.2666666666666699</v>
      </c>
      <c r="V39">
        <v>0.49693329404174302</v>
      </c>
      <c r="W39">
        <v>3.2286917855612001</v>
      </c>
    </row>
    <row r="40" spans="1:23" x14ac:dyDescent="0.25">
      <c r="A40" t="s">
        <v>63</v>
      </c>
      <c r="B40">
        <v>0.35571856796458801</v>
      </c>
      <c r="C40">
        <v>7.6173680937179203E-2</v>
      </c>
      <c r="D40">
        <v>0.35571856796458801</v>
      </c>
      <c r="E40">
        <v>0.35571856796458801</v>
      </c>
      <c r="F40">
        <v>0.35408755871334802</v>
      </c>
      <c r="G40">
        <v>7.6173680937179203E-2</v>
      </c>
      <c r="H40">
        <v>0.35408755871334802</v>
      </c>
      <c r="I40">
        <v>0.35408755871334802</v>
      </c>
      <c r="J40">
        <v>0.50481246453596995</v>
      </c>
      <c r="K40">
        <v>7.6173680937179203E-2</v>
      </c>
      <c r="L40">
        <v>0.50481246453596995</v>
      </c>
      <c r="M40">
        <v>0.50481246453596995</v>
      </c>
      <c r="N40">
        <v>0.43639304127138601</v>
      </c>
      <c r="O40">
        <v>7.6173680937179203E-2</v>
      </c>
      <c r="P40">
        <v>0.43639304127138601</v>
      </c>
      <c r="Q40">
        <v>0.43639304127138601</v>
      </c>
      <c r="R40">
        <v>1.57894736842105</v>
      </c>
      <c r="S40">
        <v>0.59756266511740397</v>
      </c>
      <c r="T40">
        <v>4.1720725503390499</v>
      </c>
      <c r="U40">
        <v>0.63333333333333297</v>
      </c>
      <c r="V40">
        <v>0.23968902456375901</v>
      </c>
      <c r="W40">
        <v>1.6734646563026601</v>
      </c>
    </row>
    <row r="41" spans="1:23" x14ac:dyDescent="0.25">
      <c r="A41" t="s">
        <v>80</v>
      </c>
      <c r="B41">
        <v>0.64162527595340502</v>
      </c>
      <c r="C41">
        <v>4.0057724715352801E-2</v>
      </c>
      <c r="D41">
        <v>0.64162527595340502</v>
      </c>
      <c r="E41">
        <v>0.64162527595340502</v>
      </c>
      <c r="F41">
        <v>0.64039385989344</v>
      </c>
      <c r="G41">
        <v>4.0057724715352801E-2</v>
      </c>
      <c r="H41">
        <v>0.64039385989344</v>
      </c>
      <c r="I41">
        <v>0.64039385989344</v>
      </c>
      <c r="J41">
        <v>0.94413612420188298</v>
      </c>
      <c r="K41">
        <v>4.0057724715352801E-2</v>
      </c>
      <c r="L41">
        <v>0.94413612420188298</v>
      </c>
      <c r="M41">
        <v>0.94413612420188298</v>
      </c>
      <c r="N41">
        <v>0.69716880503337297</v>
      </c>
      <c r="O41">
        <v>4.0057724715352801E-2</v>
      </c>
      <c r="P41">
        <v>0.69716880503337297</v>
      </c>
      <c r="Q41">
        <v>0.69716880503337297</v>
      </c>
      <c r="R41">
        <v>1.42105263157895</v>
      </c>
      <c r="S41">
        <v>0.32324130868088102</v>
      </c>
      <c r="T41">
        <v>6.2473159447299702</v>
      </c>
      <c r="U41">
        <v>0.70370370370370405</v>
      </c>
      <c r="V41">
        <v>0.16006874133580001</v>
      </c>
      <c r="W41">
        <v>3.0936640000651798</v>
      </c>
    </row>
    <row r="42" spans="1:23" x14ac:dyDescent="0.25">
      <c r="A42" t="s">
        <v>64</v>
      </c>
      <c r="B42">
        <v>0.45039729931173</v>
      </c>
      <c r="C42">
        <v>3.4413776030881603E-2</v>
      </c>
      <c r="D42">
        <v>0.45039729931173</v>
      </c>
      <c r="E42">
        <v>0.45039729931173</v>
      </c>
      <c r="F42">
        <v>0.44992684665677102</v>
      </c>
      <c r="G42">
        <v>3.44137760308817E-2</v>
      </c>
      <c r="H42">
        <v>0.44992684665677102</v>
      </c>
      <c r="I42">
        <v>0.44992684665677102</v>
      </c>
      <c r="J42">
        <v>0.51872257611781702</v>
      </c>
      <c r="K42">
        <v>3.44137760308817E-2</v>
      </c>
      <c r="L42">
        <v>0.51872257611781702</v>
      </c>
      <c r="M42">
        <v>0.51872257611781702</v>
      </c>
      <c r="N42">
        <v>0.50868170349446495</v>
      </c>
      <c r="O42">
        <v>3.44137760308817E-2</v>
      </c>
      <c r="P42">
        <v>0.50868170349446495</v>
      </c>
      <c r="Q42">
        <v>0.50868170349446495</v>
      </c>
      <c r="R42">
        <v>1.18421052631579</v>
      </c>
      <c r="S42">
        <v>0.76353162311660705</v>
      </c>
      <c r="T42">
        <v>1.83666861748691</v>
      </c>
      <c r="U42">
        <v>0.844444444444444</v>
      </c>
      <c r="V42">
        <v>0.54446403149648404</v>
      </c>
      <c r="W42">
        <v>1.3097034487165899</v>
      </c>
    </row>
  </sheetData>
  <customSheetViews>
    <customSheetView guid="{9E002C23-BDC3-4AC7-89CC-3C76995B9013}" showPageBreaks="1" fitToPage="1" view="pageLayout">
      <selection activeCell="A37" sqref="A37"/>
      <pageMargins left="0.25" right="0.25" top="0.75" bottom="0.75" header="0.3" footer="0.3"/>
      <pageSetup scale="43" fitToHeight="0" orientation="landscape" r:id="rId1"/>
      <headerFooter>
        <oddHeader xml:space="preserve">&amp;CS2b Table. Germ-line &amp;"-,Italic"EPHA2&amp;"-,Regular" coding SNV association with cataract in the cataract case-control panel (p values) </oddHeader>
      </headerFooter>
    </customSheetView>
  </customSheetViews>
  <conditionalFormatting sqref="B2:B9 J2:J9 B13:B20 J13:J20 B24:B31 J24:J31 N24:N31 B35:B42 N35:N42">
    <cfRule type="cellIs" dxfId="0" priority="3" operator="lessThan">
      <formula>0.05</formula>
    </cfRule>
  </conditionalFormatting>
  <pageMargins left="0.25" right="0.25" top="0.75" bottom="0.75" header="0.3" footer="0.3"/>
  <pageSetup scale="43" fitToHeight="0" orientation="landscape" r:id="rId2"/>
  <headerFooter>
    <oddHeader xml:space="preserve">&amp;CS2b Table. Germ-line &amp;"-,Italic"EPHA2&amp;"-,Regular" coding SNV association with cataract in the cataract case-control panel (p values)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S2a. EPHA2</vt:lpstr>
      <vt:lpstr>S2b. EPHA2</vt:lpstr>
    </vt:vector>
  </TitlesOfParts>
  <Company>WUSM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 Bennett</dc:creator>
  <cp:lastModifiedBy>shielsa</cp:lastModifiedBy>
  <cp:lastPrinted>2017-04-29T17:19:42Z</cp:lastPrinted>
  <dcterms:created xsi:type="dcterms:W3CDTF">2015-10-29T20:01:01Z</dcterms:created>
  <dcterms:modified xsi:type="dcterms:W3CDTF">2017-11-01T20:07:17Z</dcterms:modified>
</cp:coreProperties>
</file>