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phine\Box Sync\Manuscripts\Glitazone ms (chend@wustl.edu)\PloSOne submission\20170513 Revision\"/>
    </mc:Choice>
  </mc:AlternateContent>
  <bookViews>
    <workbookView xWindow="0" yWindow="0" windowWidth="19470" windowHeight="11760" tabRatio="735" firstSheet="1" activeTab="5"/>
  </bookViews>
  <sheets>
    <sheet name="Vitals" sheetId="1" r:id="rId1"/>
    <sheet name="PFTs" sheetId="2" r:id="rId2"/>
    <sheet name="Blood tests" sheetId="3" r:id="rId3"/>
    <sheet name="BAL counts SNP" sheetId="4" r:id="rId4"/>
    <sheet name="Ki SNP" sheetId="6" r:id="rId5"/>
    <sheet name="SUV VOI SNP" sheetId="7" r:id="rId6"/>
    <sheet name="Serum adiponectin" sheetId="8" r:id="rId7"/>
    <sheet name="Urine LTE4" sheetId="9" r:id="rId8"/>
    <sheet name="BALF LTB4 LTE4" sheetId="10" r:id="rId9"/>
    <sheet name="BALF 5-HETE 15-HETE LXA4" sheetId="11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1" l="1"/>
  <c r="F32" i="11" s="1"/>
  <c r="E31" i="11"/>
  <c r="F31" i="11" s="1"/>
  <c r="E30" i="11"/>
  <c r="F30" i="11" s="1"/>
  <c r="E29" i="11"/>
  <c r="F29" i="11" s="1"/>
  <c r="E28" i="11"/>
  <c r="F28" i="11" s="1"/>
  <c r="E27" i="11"/>
  <c r="F27" i="11" s="1"/>
  <c r="E21" i="11"/>
  <c r="F21" i="11" s="1"/>
  <c r="E10" i="11"/>
  <c r="F10" i="11" s="1"/>
  <c r="E20" i="11"/>
  <c r="F20" i="11" s="1"/>
  <c r="E9" i="11"/>
  <c r="F9" i="11" s="1"/>
  <c r="E19" i="11"/>
  <c r="F19" i="11" s="1"/>
  <c r="E8" i="11"/>
  <c r="F8" i="11" s="1"/>
  <c r="E18" i="11"/>
  <c r="F18" i="11" s="1"/>
  <c r="E7" i="11"/>
  <c r="F7" i="11" s="1"/>
  <c r="E17" i="11"/>
  <c r="F17" i="11" s="1"/>
  <c r="E6" i="11"/>
  <c r="F6" i="11" s="1"/>
  <c r="E16" i="11"/>
  <c r="F16" i="11" s="1"/>
  <c r="E5" i="11"/>
  <c r="F5" i="11" s="1"/>
  <c r="E20" i="9" l="1"/>
  <c r="E16" i="9"/>
  <c r="E18" i="9"/>
  <c r="E22" i="9"/>
  <c r="E24" i="9"/>
  <c r="E26" i="9"/>
  <c r="E28" i="9"/>
  <c r="E30" i="9"/>
  <c r="E32" i="9"/>
  <c r="E34" i="9"/>
  <c r="E36" i="9"/>
  <c r="E38" i="9"/>
  <c r="E10" i="9"/>
  <c r="E12" i="9"/>
  <c r="E14" i="9"/>
  <c r="E8" i="9"/>
  <c r="E6" i="9"/>
  <c r="E4" i="9"/>
  <c r="E8" i="8" l="1"/>
  <c r="B33" i="8" l="1"/>
  <c r="B22" i="8"/>
  <c r="B11" i="8"/>
  <c r="B32" i="8"/>
  <c r="B21" i="8"/>
  <c r="B10" i="8"/>
  <c r="E31" i="8"/>
  <c r="E20" i="8"/>
  <c r="E9" i="8"/>
  <c r="E30" i="8"/>
  <c r="E19" i="8"/>
  <c r="E29" i="8"/>
  <c r="E18" i="8"/>
  <c r="E7" i="8"/>
  <c r="E28" i="8"/>
  <c r="E17" i="8"/>
  <c r="E6" i="8"/>
  <c r="E27" i="8"/>
  <c r="E16" i="8"/>
  <c r="E5" i="8"/>
  <c r="E26" i="8"/>
  <c r="E15" i="8"/>
  <c r="E4" i="8"/>
  <c r="E10" i="8" l="1"/>
  <c r="E22" i="8"/>
  <c r="E11" i="8"/>
  <c r="E21" i="8"/>
  <c r="E32" i="8"/>
  <c r="E33" i="8"/>
  <c r="I18" i="4" l="1"/>
  <c r="J18" i="4" s="1"/>
  <c r="I17" i="4"/>
  <c r="J17" i="4" s="1"/>
  <c r="I16" i="4"/>
  <c r="J16" i="4" s="1"/>
  <c r="I15" i="4"/>
  <c r="J15" i="4" s="1"/>
  <c r="I14" i="4"/>
  <c r="J14" i="4" s="1"/>
  <c r="I13" i="4"/>
  <c r="J13" i="4" s="1"/>
  <c r="I12" i="4"/>
  <c r="J12" i="4" s="1"/>
  <c r="I11" i="4"/>
  <c r="J11" i="4" s="1"/>
  <c r="I10" i="4"/>
  <c r="J10" i="4" s="1"/>
  <c r="I9" i="4"/>
  <c r="J9" i="4" s="1"/>
  <c r="I8" i="4"/>
  <c r="I7" i="4"/>
  <c r="J7" i="4" s="1"/>
  <c r="I6" i="4"/>
  <c r="J6" i="4" s="1"/>
  <c r="I5" i="4"/>
  <c r="J5" i="4" s="1"/>
  <c r="I4" i="4"/>
  <c r="J4" i="4" s="1"/>
  <c r="I3" i="4"/>
  <c r="J3" i="4" s="1"/>
  <c r="I2" i="4"/>
  <c r="J2" i="4" l="1"/>
  <c r="J8" i="4"/>
  <c r="P28" i="3" l="1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</calcChain>
</file>

<file path=xl/sharedStrings.xml><?xml version="1.0" encoding="utf-8"?>
<sst xmlns="http://schemas.openxmlformats.org/spreadsheetml/2006/main" count="498" uniqueCount="112">
  <si>
    <t>Temperature</t>
  </si>
  <si>
    <t>Heart rate</t>
  </si>
  <si>
    <t>Systolic blood pressure</t>
  </si>
  <si>
    <t>Diastolic blood pressure</t>
  </si>
  <si>
    <t>MAP</t>
  </si>
  <si>
    <t>SaO2</t>
  </si>
  <si>
    <t>RR</t>
  </si>
  <si>
    <t>FEV1</t>
  </si>
  <si>
    <t>% predicted FEV1</t>
  </si>
  <si>
    <t>FVC</t>
  </si>
  <si>
    <t>% predicted FVC</t>
  </si>
  <si>
    <t>WBC</t>
  </si>
  <si>
    <t>% neutrophils</t>
  </si>
  <si>
    <t>Hemaglobin</t>
  </si>
  <si>
    <t>Hematocrit</t>
  </si>
  <si>
    <t>Platelets</t>
  </si>
  <si>
    <t>ESR</t>
  </si>
  <si>
    <t>CRP</t>
  </si>
  <si>
    <t>Study ID</t>
  </si>
  <si>
    <t>Temp</t>
  </si>
  <si>
    <t>HR</t>
  </si>
  <si>
    <t>SBP</t>
  </si>
  <si>
    <t>DBP</t>
  </si>
  <si>
    <t>Pulse Ox</t>
  </si>
  <si>
    <t>Before Etx</t>
  </si>
  <si>
    <t>After etx</t>
  </si>
  <si>
    <t>Most abnormal</t>
  </si>
  <si>
    <t>After Etx</t>
  </si>
  <si>
    <t>Pioglitazone</t>
  </si>
  <si>
    <t>Average</t>
  </si>
  <si>
    <t>Std Deviation</t>
  </si>
  <si>
    <t>Zileuton</t>
  </si>
  <si>
    <t>Placebo</t>
  </si>
  <si>
    <t>%PMN</t>
  </si>
  <si>
    <t>%mononuc</t>
  </si>
  <si>
    <t>%other</t>
  </si>
  <si>
    <t>BAL volume collected (ml)</t>
  </si>
  <si>
    <t>Total Cells</t>
  </si>
  <si>
    <t>BAL volume resuspended (ml)</t>
  </si>
  <si>
    <r>
      <t>Total    cells/mm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</si>
  <si>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PMN cells/mm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</si>
  <si>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stdev</t>
  </si>
  <si>
    <t>Mass (kg)</t>
  </si>
  <si>
    <t>Treatment</t>
  </si>
  <si>
    <t xml:space="preserve"> LTE4 Excretion Rate (pg/mg creatinine)</t>
  </si>
  <si>
    <t>Screen</t>
  </si>
  <si>
    <t>Group 1</t>
  </si>
  <si>
    <t>Group 2</t>
  </si>
  <si>
    <t>Group 3</t>
  </si>
  <si>
    <t>subject</t>
  </si>
  <si>
    <t>ug/ml</t>
  </si>
  <si>
    <t>% increase</t>
  </si>
  <si>
    <t>average</t>
  </si>
  <si>
    <t>Post-treatment</t>
  </si>
  <si>
    <t>Left lung Ki baseline</t>
  </si>
  <si>
    <t>Right lung Ki baseline</t>
  </si>
  <si>
    <t>Left lung Ki post-endotoxin</t>
  </si>
  <si>
    <t>Right lung Ki post-endotoxin</t>
  </si>
  <si>
    <t>Treatment cohort</t>
  </si>
  <si>
    <t>% change</t>
  </si>
  <si>
    <t>Hemoglobin</t>
  </si>
  <si>
    <t>Cohort</t>
  </si>
  <si>
    <t>—</t>
  </si>
  <si>
    <t>Serum adiponectin levels determined by ELISA</t>
  </si>
  <si>
    <t>Urine leukotriene E4 values determined by ELISA normalized for creatinine levels determined by mass spectrometry</t>
  </si>
  <si>
    <t>N/A</t>
  </si>
  <si>
    <t>5-HETE</t>
  </si>
  <si>
    <t>15-HETE</t>
  </si>
  <si>
    <t>1st Anal</t>
  </si>
  <si>
    <t>2nd anal</t>
  </si>
  <si>
    <t>Norm</t>
  </si>
  <si>
    <t>ng/mL</t>
  </si>
  <si>
    <t>ng/sample</t>
  </si>
  <si>
    <t>ng/15 mL</t>
  </si>
  <si>
    <t>pg/15mL</t>
  </si>
  <si>
    <t>ELF correction</t>
  </si>
  <si>
    <t>Treatment Cohort</t>
  </si>
  <si>
    <t>ELF = epithelial cell lining fluid correction (based on urea dilution assay)</t>
  </si>
  <si>
    <t>Norm*</t>
  </si>
  <si>
    <t>*ELF correction not applied due to very low measured levels per sample</t>
  </si>
  <si>
    <r>
      <t>LXA</t>
    </r>
    <r>
      <rPr>
        <vertAlign val="subscript"/>
        <sz val="11"/>
        <color theme="1"/>
        <rFont val="Calibri"/>
        <family val="2"/>
        <scheme val="minor"/>
      </rPr>
      <t>4</t>
    </r>
  </si>
  <si>
    <r>
      <t>LXA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= Lipoxin A</t>
    </r>
    <r>
      <rPr>
        <vertAlign val="subscript"/>
        <sz val="11"/>
        <color theme="1"/>
        <rFont val="Calibri"/>
        <family val="2"/>
        <scheme val="minor"/>
      </rPr>
      <t>4</t>
    </r>
  </si>
  <si>
    <t xml:space="preserve">5-HETE, 15-HETE = 5- and 15-hydroxyeicosatetraenoic acid </t>
  </si>
  <si>
    <r>
      <t>LTE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(ng/sample)</t>
    </r>
  </si>
  <si>
    <r>
      <t>LTB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(ng/ml)</t>
    </r>
  </si>
  <si>
    <r>
      <t>LTE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(ng/ml)</t>
    </r>
  </si>
  <si>
    <t>ELF-corrected values</t>
  </si>
  <si>
    <r>
      <t>LTB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(ng/sample)</t>
    </r>
  </si>
  <si>
    <r>
      <t>Leukotriene B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and E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concentration in bronchoalveolar fluid normalized for epithelial cell lining fluid (ELF) volume</t>
    </r>
  </si>
  <si>
    <t>N/A = Sample not available for assay</t>
  </si>
  <si>
    <t>*Screen: Sample taken on screening day prior to starting drug treatment</t>
  </si>
  <si>
    <t>*Post-treatment: Sample taken the day before endotoxin instillation</t>
  </si>
  <si>
    <t>Day*</t>
  </si>
  <si>
    <t>Screen*</t>
  </si>
  <si>
    <t>Post-treatment*</t>
  </si>
  <si>
    <t>Eicosanoid Levels in bronchoalveolar lavage fluid samples</t>
  </si>
  <si>
    <t>SNP analysis</t>
  </si>
  <si>
    <t>1 = Asp299Gly and Thr399Ile present</t>
  </si>
  <si>
    <t>2 = Asp299Gly present only</t>
  </si>
  <si>
    <t>3 = wild-type only</t>
  </si>
  <si>
    <t>FDG dose post-endotoxin (mCi)</t>
  </si>
  <si>
    <t>FDG dose pre-endotoxin (mCi)</t>
  </si>
  <si>
    <t>SNP presence/absence</t>
  </si>
  <si>
    <r>
      <t>Left lung ROI volume on CT (cm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)</t>
    </r>
  </si>
  <si>
    <r>
      <t>Right lung ROI volume on CT (cm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)</t>
    </r>
  </si>
  <si>
    <t>Left lung PET voxel number within each ROI</t>
  </si>
  <si>
    <t>Right lung PET voxel number within each ROI</t>
  </si>
  <si>
    <t>Left Lung V1 (kg/mL)</t>
  </si>
  <si>
    <t>Left Lung V2 (kg/mL)</t>
  </si>
  <si>
    <t>Right Lung V1 (kg/mL)</t>
  </si>
  <si>
    <t>Right Lung V2 (kg/mL)</t>
  </si>
  <si>
    <t>— BAL not performed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</si>
</sst>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;[Red]0"/>
    <numFmt numFmtId="165" formatCode="0.00;[Red]0.00"/>
    <numFmt numFmtId="166" formatCode="#,##0.0"/>
    <numFmt numFmtId="167" formatCode="0.00000"/>
    <numFmt numFmtId="168" formatCode="0.0000"/>
    <numFmt numFmtId="169" formatCode="0.000"/>
    <numFmt numFmtId="170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indexed="8"/>
      <name val="Verdana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</font>
    <font>
      <sz val="11"/>
      <color theme="1"/>
      <name val="Calibri"/>
      <family val="2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5ADE5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Protection="0">
      <alignment vertical="top" wrapText="1"/>
    </xf>
  </cellStyleXfs>
  <cellXfs count="170">
    <xf numFmtId="0" fontId="0" fillId="0" borderId="0" xfId="0"/>
    <xf numFmtId="0" fontId="16" fillId="0" borderId="0" xfId="0" applyFont="1"/>
    <xf numFmtId="2" fontId="16" fillId="0" borderId="0" xfId="0" applyNumberFormat="1" applyFont="1"/>
    <xf numFmtId="2" fontId="0" fillId="0" borderId="0" xfId="0" applyNumberFormat="1"/>
    <xf numFmtId="2" fontId="0" fillId="0" borderId="0" xfId="0" applyNumberFormat="1" applyFont="1"/>
    <xf numFmtId="0" fontId="0" fillId="0" borderId="0" xfId="0" applyFont="1"/>
    <xf numFmtId="0" fontId="16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14" xfId="0" applyFont="1" applyBorder="1"/>
    <xf numFmtId="0" fontId="0" fillId="0" borderId="14" xfId="0" applyBorder="1"/>
    <xf numFmtId="0" fontId="0" fillId="0" borderId="10" xfId="0" applyBorder="1"/>
    <xf numFmtId="0" fontId="0" fillId="0" borderId="21" xfId="0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21" fillId="35" borderId="15" xfId="0" applyFont="1" applyFill="1" applyBorder="1" applyAlignment="1">
      <alignment horizontal="center"/>
    </xf>
    <xf numFmtId="0" fontId="21" fillId="35" borderId="24" xfId="0" applyFont="1" applyFill="1" applyBorder="1" applyAlignment="1">
      <alignment horizontal="center"/>
    </xf>
    <xf numFmtId="0" fontId="22" fillId="35" borderId="10" xfId="0" applyFont="1" applyFill="1" applyBorder="1" applyAlignment="1">
      <alignment horizontal="center"/>
    </xf>
    <xf numFmtId="0" fontId="21" fillId="33" borderId="17" xfId="0" applyFont="1" applyFill="1" applyBorder="1" applyAlignment="1">
      <alignment horizontal="center"/>
    </xf>
    <xf numFmtId="0" fontId="24" fillId="33" borderId="15" xfId="0" applyFont="1" applyFill="1" applyBorder="1" applyAlignment="1">
      <alignment horizontal="center"/>
    </xf>
    <xf numFmtId="0" fontId="21" fillId="35" borderId="11" xfId="0" applyFont="1" applyFill="1" applyBorder="1" applyAlignment="1">
      <alignment horizontal="center"/>
    </xf>
    <xf numFmtId="0" fontId="21" fillId="35" borderId="10" xfId="0" applyFont="1" applyFill="1" applyBorder="1" applyAlignment="1">
      <alignment horizontal="center"/>
    </xf>
    <xf numFmtId="0" fontId="21" fillId="33" borderId="15" xfId="0" applyFont="1" applyFill="1" applyBorder="1" applyAlignment="1">
      <alignment horizontal="center"/>
    </xf>
    <xf numFmtId="0" fontId="21" fillId="35" borderId="23" xfId="0" applyFont="1" applyFill="1" applyBorder="1" applyAlignment="1">
      <alignment horizontal="center"/>
    </xf>
    <xf numFmtId="0" fontId="21" fillId="35" borderId="17" xfId="0" applyFont="1" applyFill="1" applyBorder="1" applyAlignment="1">
      <alignment horizontal="center"/>
    </xf>
    <xf numFmtId="0" fontId="24" fillId="33" borderId="10" xfId="0" applyFont="1" applyFill="1" applyBorder="1" applyAlignment="1">
      <alignment horizontal="center"/>
    </xf>
    <xf numFmtId="0" fontId="23" fillId="33" borderId="24" xfId="0" applyFont="1" applyFill="1" applyBorder="1" applyAlignment="1">
      <alignment horizontal="center"/>
    </xf>
    <xf numFmtId="0" fontId="23" fillId="35" borderId="10" xfId="0" applyFont="1" applyFill="1" applyBorder="1" applyAlignment="1">
      <alignment horizontal="center"/>
    </xf>
    <xf numFmtId="0" fontId="23" fillId="33" borderId="10" xfId="0" applyFont="1" applyFill="1" applyBorder="1" applyAlignment="1">
      <alignment horizontal="center"/>
    </xf>
    <xf numFmtId="0" fontId="23" fillId="35" borderId="17" xfId="0" applyFont="1" applyFill="1" applyBorder="1" applyAlignment="1">
      <alignment horizontal="center"/>
    </xf>
    <xf numFmtId="0" fontId="23" fillId="33" borderId="17" xfId="0" applyFont="1" applyFill="1" applyBorder="1" applyAlignment="1">
      <alignment horizontal="center"/>
    </xf>
    <xf numFmtId="0" fontId="22" fillId="35" borderId="15" xfId="0" applyFont="1" applyFill="1" applyBorder="1" applyAlignment="1">
      <alignment horizontal="center"/>
    </xf>
    <xf numFmtId="0" fontId="22" fillId="35" borderId="11" xfId="0" applyFont="1" applyFill="1" applyBorder="1" applyAlignment="1">
      <alignment horizontal="center"/>
    </xf>
    <xf numFmtId="0" fontId="0" fillId="0" borderId="0" xfId="0"/>
    <xf numFmtId="11" fontId="0" fillId="0" borderId="0" xfId="0" applyNumberFormat="1"/>
    <xf numFmtId="0" fontId="21" fillId="33" borderId="10" xfId="0" applyFont="1" applyFill="1" applyBorder="1" applyAlignment="1">
      <alignment horizontal="center"/>
    </xf>
    <xf numFmtId="0" fontId="21" fillId="33" borderId="23" xfId="0" applyFont="1" applyFill="1" applyBorder="1" applyAlignment="1">
      <alignment horizontal="center"/>
    </xf>
    <xf numFmtId="0" fontId="21" fillId="33" borderId="11" xfId="0" applyFont="1" applyFill="1" applyBorder="1" applyAlignment="1">
      <alignment horizontal="center"/>
    </xf>
    <xf numFmtId="0" fontId="24" fillId="33" borderId="11" xfId="0" applyFont="1" applyFill="1" applyBorder="1" applyAlignment="1">
      <alignment horizontal="center"/>
    </xf>
    <xf numFmtId="0" fontId="21" fillId="36" borderId="24" xfId="0" applyFont="1" applyFill="1" applyBorder="1" applyAlignment="1">
      <alignment horizontal="center"/>
    </xf>
    <xf numFmtId="0" fontId="21" fillId="36" borderId="15" xfId="0" applyFont="1" applyFill="1" applyBorder="1" applyAlignment="1">
      <alignment horizontal="center"/>
    </xf>
    <xf numFmtId="0" fontId="22" fillId="36" borderId="15" xfId="0" applyFont="1" applyFill="1" applyBorder="1" applyAlignment="1">
      <alignment horizontal="center"/>
    </xf>
    <xf numFmtId="0" fontId="21" fillId="36" borderId="17" xfId="0" applyFont="1" applyFill="1" applyBorder="1" applyAlignment="1">
      <alignment horizontal="center"/>
    </xf>
    <xf numFmtId="0" fontId="21" fillId="36" borderId="10" xfId="0" applyFont="1" applyFill="1" applyBorder="1" applyAlignment="1">
      <alignment horizontal="center"/>
    </xf>
    <xf numFmtId="0" fontId="22" fillId="36" borderId="10" xfId="0" applyFont="1" applyFill="1" applyBorder="1" applyAlignment="1">
      <alignment horizontal="center"/>
    </xf>
    <xf numFmtId="0" fontId="21" fillId="36" borderId="23" xfId="0" applyFont="1" applyFill="1" applyBorder="1" applyAlignment="1">
      <alignment horizontal="center"/>
    </xf>
    <xf numFmtId="0" fontId="21" fillId="36" borderId="11" xfId="0" applyFont="1" applyFill="1" applyBorder="1" applyAlignment="1">
      <alignment horizontal="center"/>
    </xf>
    <xf numFmtId="0" fontId="22" fillId="36" borderId="11" xfId="0" applyFont="1" applyFill="1" applyBorder="1" applyAlignment="1">
      <alignment horizontal="center"/>
    </xf>
    <xf numFmtId="0" fontId="25" fillId="37" borderId="10" xfId="0" applyFont="1" applyFill="1" applyBorder="1"/>
    <xf numFmtId="0" fontId="25" fillId="38" borderId="10" xfId="0" applyFont="1" applyFill="1" applyBorder="1"/>
    <xf numFmtId="0" fontId="25" fillId="0" borderId="10" xfId="0" applyFont="1" applyBorder="1"/>
    <xf numFmtId="0" fontId="25" fillId="40" borderId="10" xfId="0" applyFont="1" applyFill="1" applyBorder="1"/>
    <xf numFmtId="0" fontId="25" fillId="41" borderId="10" xfId="0" applyFont="1" applyFill="1" applyBorder="1"/>
    <xf numFmtId="0" fontId="16" fillId="0" borderId="10" xfId="0" applyFont="1" applyBorder="1" applyAlignment="1">
      <alignment wrapText="1"/>
    </xf>
    <xf numFmtId="0" fontId="16" fillId="0" borderId="10" xfId="0" applyFont="1" applyBorder="1"/>
    <xf numFmtId="0" fontId="16" fillId="0" borderId="10" xfId="0" applyFont="1" applyFill="1" applyBorder="1"/>
    <xf numFmtId="0" fontId="19" fillId="0" borderId="10" xfId="0" applyFont="1" applyFill="1" applyBorder="1"/>
    <xf numFmtId="0" fontId="19" fillId="0" borderId="10" xfId="0" applyFont="1" applyBorder="1"/>
    <xf numFmtId="0" fontId="0" fillId="0" borderId="0" xfId="0" applyAlignment="1">
      <alignment horizontal="center"/>
    </xf>
    <xf numFmtId="167" fontId="0" fillId="0" borderId="0" xfId="0" applyNumberFormat="1"/>
    <xf numFmtId="167" fontId="26" fillId="0" borderId="28" xfId="0" applyNumberFormat="1" applyFont="1" applyBorder="1" applyAlignment="1"/>
    <xf numFmtId="0" fontId="16" fillId="0" borderId="30" xfId="0" applyFont="1" applyBorder="1" applyAlignment="1">
      <alignment horizontal="center" wrapText="1"/>
    </xf>
    <xf numFmtId="2" fontId="0" fillId="35" borderId="16" xfId="0" applyNumberFormat="1" applyFill="1" applyBorder="1" applyAlignment="1">
      <alignment horizontal="center"/>
    </xf>
    <xf numFmtId="2" fontId="0" fillId="35" borderId="19" xfId="0" applyNumberFormat="1" applyFill="1" applyBorder="1" applyAlignment="1">
      <alignment horizontal="center"/>
    </xf>
    <xf numFmtId="2" fontId="0" fillId="35" borderId="22" xfId="0" applyNumberFormat="1" applyFill="1" applyBorder="1" applyAlignment="1">
      <alignment horizontal="center"/>
    </xf>
    <xf numFmtId="2" fontId="0" fillId="33" borderId="16" xfId="0" applyNumberFormat="1" applyFill="1" applyBorder="1" applyAlignment="1">
      <alignment horizontal="center"/>
    </xf>
    <xf numFmtId="2" fontId="0" fillId="33" borderId="19" xfId="0" applyNumberFormat="1" applyFill="1" applyBorder="1" applyAlignment="1">
      <alignment horizontal="center"/>
    </xf>
    <xf numFmtId="2" fontId="0" fillId="33" borderId="22" xfId="0" applyNumberFormat="1" applyFill="1" applyBorder="1" applyAlignment="1">
      <alignment horizontal="center"/>
    </xf>
    <xf numFmtId="2" fontId="0" fillId="36" borderId="16" xfId="0" applyNumberFormat="1" applyFill="1" applyBorder="1" applyAlignment="1">
      <alignment horizontal="center"/>
    </xf>
    <xf numFmtId="2" fontId="0" fillId="36" borderId="19" xfId="0" applyNumberFormat="1" applyFill="1" applyBorder="1" applyAlignment="1">
      <alignment horizontal="center"/>
    </xf>
    <xf numFmtId="2" fontId="0" fillId="36" borderId="22" xfId="0" applyNumberFormat="1" applyFill="1" applyBorder="1" applyAlignment="1">
      <alignment horizontal="center"/>
    </xf>
    <xf numFmtId="0" fontId="0" fillId="0" borderId="0" xfId="0" applyBorder="1"/>
    <xf numFmtId="0" fontId="16" fillId="0" borderId="32" xfId="0" applyFont="1" applyFill="1" applyBorder="1" applyAlignment="1">
      <alignment horizontal="center"/>
    </xf>
    <xf numFmtId="2" fontId="0" fillId="35" borderId="13" xfId="0" applyNumberFormat="1" applyFill="1" applyBorder="1"/>
    <xf numFmtId="2" fontId="0" fillId="35" borderId="20" xfId="0" applyNumberFormat="1" applyFill="1" applyBorder="1"/>
    <xf numFmtId="2" fontId="0" fillId="35" borderId="31" xfId="0" applyNumberFormat="1" applyFill="1" applyBorder="1"/>
    <xf numFmtId="2" fontId="0" fillId="36" borderId="13" xfId="0" applyNumberFormat="1" applyFill="1" applyBorder="1"/>
    <xf numFmtId="2" fontId="0" fillId="36" borderId="20" xfId="0" applyNumberFormat="1" applyFill="1" applyBorder="1"/>
    <xf numFmtId="2" fontId="0" fillId="33" borderId="13" xfId="0" applyNumberFormat="1" applyFill="1" applyBorder="1"/>
    <xf numFmtId="2" fontId="0" fillId="33" borderId="20" xfId="0" applyNumberFormat="1" applyFill="1" applyBorder="1"/>
    <xf numFmtId="2" fontId="0" fillId="33" borderId="12" xfId="0" applyNumberFormat="1" applyFill="1" applyBorder="1"/>
    <xf numFmtId="2" fontId="0" fillId="36" borderId="12" xfId="0" applyNumberFormat="1" applyFill="1" applyBorder="1"/>
    <xf numFmtId="0" fontId="0" fillId="0" borderId="0" xfId="0" applyBorder="1" applyAlignment="1">
      <alignment horizontal="left"/>
    </xf>
    <xf numFmtId="0" fontId="19" fillId="0" borderId="0" xfId="0" applyFont="1" applyFill="1" applyBorder="1" applyAlignment="1">
      <alignment horizontal="center" wrapText="1"/>
    </xf>
    <xf numFmtId="0" fontId="0" fillId="0" borderId="0" xfId="0" applyFill="1" applyBorder="1"/>
    <xf numFmtId="165" fontId="0" fillId="0" borderId="0" xfId="0" applyNumberFormat="1" applyFill="1" applyBorder="1" applyAlignment="1">
      <alignment horizontal="center"/>
    </xf>
    <xf numFmtId="165" fontId="14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8" fontId="0" fillId="0" borderId="0" xfId="0" applyNumberFormat="1"/>
    <xf numFmtId="0" fontId="0" fillId="0" borderId="36" xfId="0" applyBorder="1"/>
    <xf numFmtId="0" fontId="0" fillId="0" borderId="38" xfId="0" applyBorder="1"/>
    <xf numFmtId="0" fontId="0" fillId="0" borderId="39" xfId="0" applyBorder="1"/>
    <xf numFmtId="168" fontId="0" fillId="0" borderId="39" xfId="0" applyNumberFormat="1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168" fontId="0" fillId="0" borderId="0" xfId="0" applyNumberFormat="1" applyAlignment="1">
      <alignment horizontal="right"/>
    </xf>
    <xf numFmtId="168" fontId="0" fillId="0" borderId="0" xfId="0" applyNumberFormat="1" applyFill="1" applyBorder="1"/>
    <xf numFmtId="169" fontId="28" fillId="0" borderId="0" xfId="0" applyNumberFormat="1" applyFont="1" applyFill="1" applyBorder="1"/>
    <xf numFmtId="169" fontId="0" fillId="0" borderId="0" xfId="0" applyNumberFormat="1" applyFill="1" applyBorder="1"/>
    <xf numFmtId="167" fontId="0" fillId="0" borderId="0" xfId="0" applyNumberFormat="1" applyFill="1" applyBorder="1"/>
    <xf numFmtId="2" fontId="0" fillId="0" borderId="0" xfId="0" applyNumberFormat="1" applyFill="1" applyBorder="1"/>
    <xf numFmtId="168" fontId="0" fillId="0" borderId="0" xfId="0" applyNumberFormat="1" applyFill="1" applyBorder="1" applyAlignment="1">
      <alignment horizontal="right"/>
    </xf>
    <xf numFmtId="169" fontId="28" fillId="0" borderId="37" xfId="0" applyNumberFormat="1" applyFont="1" applyFill="1" applyBorder="1"/>
    <xf numFmtId="169" fontId="28" fillId="0" borderId="40" xfId="0" applyNumberFormat="1" applyFont="1" applyFill="1" applyBorder="1"/>
    <xf numFmtId="169" fontId="0" fillId="0" borderId="36" xfId="0" applyNumberFormat="1" applyFill="1" applyBorder="1"/>
    <xf numFmtId="169" fontId="0" fillId="0" borderId="38" xfId="0" applyNumberFormat="1" applyFill="1" applyBorder="1"/>
    <xf numFmtId="169" fontId="0" fillId="0" borderId="39" xfId="0" applyNumberFormat="1" applyFill="1" applyBorder="1"/>
    <xf numFmtId="169" fontId="0" fillId="0" borderId="0" xfId="0" applyNumberFormat="1" applyFill="1"/>
    <xf numFmtId="0" fontId="0" fillId="0" borderId="0" xfId="0" applyAlignment="1">
      <alignment wrapText="1"/>
    </xf>
    <xf numFmtId="0" fontId="0" fillId="0" borderId="37" xfId="0" applyBorder="1"/>
    <xf numFmtId="0" fontId="0" fillId="0" borderId="40" xfId="0" applyBorder="1"/>
    <xf numFmtId="169" fontId="0" fillId="0" borderId="37" xfId="0" applyNumberFormat="1" applyFill="1" applyBorder="1"/>
    <xf numFmtId="169" fontId="0" fillId="0" borderId="40" xfId="0" applyNumberFormat="1" applyFill="1" applyBorder="1"/>
    <xf numFmtId="0" fontId="0" fillId="0" borderId="0" xfId="0" applyAlignment="1"/>
    <xf numFmtId="170" fontId="32" fillId="0" borderId="25" xfId="0" applyNumberFormat="1" applyFont="1" applyFill="1" applyBorder="1"/>
    <xf numFmtId="0" fontId="32" fillId="0" borderId="25" xfId="0" applyFont="1" applyFill="1" applyBorder="1"/>
    <xf numFmtId="0" fontId="32" fillId="0" borderId="25" xfId="0" applyFont="1" applyFill="1" applyBorder="1" applyAlignment="1">
      <alignment horizontal="center"/>
    </xf>
    <xf numFmtId="0" fontId="32" fillId="0" borderId="0" xfId="0" applyFont="1" applyAlignment="1"/>
    <xf numFmtId="0" fontId="32" fillId="0" borderId="0" xfId="0" applyFont="1"/>
    <xf numFmtId="0" fontId="33" fillId="0" borderId="25" xfId="42" applyNumberFormat="1" applyFont="1" applyFill="1" applyBorder="1" applyAlignment="1">
      <alignment vertical="top" wrapText="1"/>
    </xf>
    <xf numFmtId="0" fontId="34" fillId="0" borderId="25" xfId="42" applyNumberFormat="1" applyFont="1" applyBorder="1" applyAlignment="1">
      <alignment vertical="top" wrapText="1"/>
    </xf>
    <xf numFmtId="166" fontId="34" fillId="0" borderId="25" xfId="42" applyNumberFormat="1" applyFont="1" applyBorder="1" applyAlignment="1">
      <alignment horizontal="right"/>
    </xf>
    <xf numFmtId="4" fontId="34" fillId="0" borderId="25" xfId="42" applyNumberFormat="1" applyFont="1" applyBorder="1" applyAlignment="1">
      <alignment horizontal="right"/>
    </xf>
    <xf numFmtId="4" fontId="34" fillId="0" borderId="25" xfId="42" applyNumberFormat="1" applyFont="1" applyFill="1" applyBorder="1" applyAlignment="1">
      <alignment horizontal="right"/>
    </xf>
    <xf numFmtId="166" fontId="34" fillId="0" borderId="25" xfId="42" applyNumberFormat="1" applyFont="1" applyFill="1" applyBorder="1" applyAlignment="1">
      <alignment horizontal="right"/>
    </xf>
    <xf numFmtId="0" fontId="1" fillId="0" borderId="0" xfId="0" applyFont="1"/>
    <xf numFmtId="0" fontId="1" fillId="0" borderId="0" xfId="0" applyFont="1" applyFill="1"/>
    <xf numFmtId="0" fontId="33" fillId="0" borderId="25" xfId="42" applyNumberFormat="1" applyFont="1" applyFill="1" applyBorder="1" applyAlignment="1">
      <alignment horizontal="center" vertical="top" wrapText="1"/>
    </xf>
    <xf numFmtId="0" fontId="33" fillId="0" borderId="25" xfId="42" applyFont="1" applyFill="1" applyBorder="1" applyAlignment="1">
      <alignment horizontal="center" vertical="center" wrapText="1"/>
    </xf>
    <xf numFmtId="0" fontId="33" fillId="34" borderId="25" xfId="42" applyNumberFormat="1" applyFont="1" applyFill="1" applyBorder="1" applyAlignment="1">
      <alignment horizontal="center" vertical="center" wrapText="1"/>
    </xf>
    <xf numFmtId="0" fontId="33" fillId="34" borderId="29" xfId="42" applyNumberFormat="1" applyFont="1" applyFill="1" applyBorder="1" applyAlignment="1">
      <alignment horizontal="center" vertical="center" wrapText="1"/>
    </xf>
    <xf numFmtId="0" fontId="33" fillId="0" borderId="25" xfId="42" applyNumberFormat="1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7" fontId="26" fillId="0" borderId="44" xfId="0" applyNumberFormat="1" applyFont="1" applyBorder="1" applyAlignment="1"/>
    <xf numFmtId="0" fontId="0" fillId="0" borderId="0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 wrapText="1"/>
    </xf>
    <xf numFmtId="0" fontId="33" fillId="0" borderId="46" xfId="42" applyNumberFormat="1" applyFont="1" applyFill="1" applyBorder="1" applyAlignment="1">
      <alignment horizontal="center" vertical="center" wrapText="1"/>
    </xf>
    <xf numFmtId="164" fontId="0" fillId="0" borderId="47" xfId="0" applyNumberFormat="1" applyBorder="1" applyAlignment="1">
      <alignment horizontal="center"/>
    </xf>
    <xf numFmtId="0" fontId="32" fillId="0" borderId="48" xfId="0" applyFont="1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32" fillId="0" borderId="49" xfId="0" applyFont="1" applyFill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32" fillId="0" borderId="45" xfId="0" applyFont="1" applyFill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0" fillId="0" borderId="52" xfId="0" applyNumberFormat="1" applyBorder="1" applyAlignment="1">
      <alignment horizontal="center"/>
    </xf>
    <xf numFmtId="0" fontId="0" fillId="0" borderId="47" xfId="0" applyBorder="1"/>
    <xf numFmtId="0" fontId="0" fillId="0" borderId="47" xfId="0" applyBorder="1" applyAlignment="1">
      <alignment horizontal="center"/>
    </xf>
    <xf numFmtId="11" fontId="0" fillId="0" borderId="47" xfId="0" applyNumberFormat="1" applyBorder="1" applyAlignment="1">
      <alignment horizontal="center"/>
    </xf>
    <xf numFmtId="164" fontId="0" fillId="0" borderId="48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11" fontId="0" fillId="0" borderId="14" xfId="0" applyNumberFormat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11" fontId="0" fillId="0" borderId="21" xfId="0" applyNumberForma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5" fillId="39" borderId="19" xfId="0" applyFont="1" applyFill="1" applyBorder="1" applyAlignment="1">
      <alignment horizontal="left"/>
    </xf>
    <xf numFmtId="0" fontId="25" fillId="39" borderId="18" xfId="0" applyFont="1" applyFill="1" applyBorder="1" applyAlignment="1">
      <alignment horizontal="left"/>
    </xf>
    <xf numFmtId="169" fontId="0" fillId="0" borderId="33" xfId="0" applyNumberForma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3" xfId="0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4"/>
  <sheetViews>
    <sheetView workbookViewId="0">
      <selection activeCell="B3" sqref="B3:B28"/>
    </sheetView>
  </sheetViews>
  <sheetFormatPr defaultRowHeight="14.5" x14ac:dyDescent="0.35"/>
  <cols>
    <col min="1" max="1" width="12" bestFit="1" customWidth="1"/>
    <col min="2" max="2" width="12.81640625" bestFit="1" customWidth="1"/>
    <col min="10" max="10" width="12.54296875" bestFit="1" customWidth="1"/>
    <col min="11" max="11" width="12.54296875" customWidth="1"/>
    <col min="12" max="12" width="14.453125" bestFit="1" customWidth="1"/>
    <col min="13" max="13" width="10.1796875" bestFit="1" customWidth="1"/>
    <col min="14" max="14" width="14.453125" bestFit="1" customWidth="1"/>
    <col min="15" max="15" width="11.7265625" customWidth="1"/>
    <col min="16" max="16" width="14.453125" bestFit="1" customWidth="1"/>
    <col min="17" max="17" width="11.26953125" customWidth="1"/>
    <col min="18" max="18" width="14.453125" bestFit="1" customWidth="1"/>
    <col min="19" max="19" width="10.1796875" bestFit="1" customWidth="1"/>
    <col min="20" max="20" width="10.1796875" customWidth="1"/>
    <col min="21" max="21" width="14.453125" bestFit="1" customWidth="1"/>
    <col min="22" max="22" width="10.1796875" bestFit="1" customWidth="1"/>
    <col min="23" max="23" width="10.1796875" customWidth="1"/>
    <col min="24" max="24" width="14.453125" bestFit="1" customWidth="1"/>
    <col min="25" max="25" width="10.1796875" bestFit="1" customWidth="1"/>
    <col min="26" max="26" width="10.1796875" customWidth="1"/>
    <col min="27" max="27" width="14.453125" bestFit="1" customWidth="1"/>
    <col min="28" max="28" width="10.1796875" bestFit="1" customWidth="1"/>
    <col min="29" max="29" width="10.1796875" customWidth="1"/>
    <col min="30" max="30" width="14.453125" bestFit="1" customWidth="1"/>
    <col min="31" max="31" width="10.1796875" bestFit="1" customWidth="1"/>
    <col min="32" max="32" width="14.453125" bestFit="1" customWidth="1"/>
    <col min="33" max="33" width="10.1796875" bestFit="1" customWidth="1"/>
    <col min="34" max="34" width="14.453125" bestFit="1" customWidth="1"/>
    <col min="35" max="35" width="10.1796875" bestFit="1" customWidth="1"/>
    <col min="36" max="36" width="14.453125" bestFit="1" customWidth="1"/>
    <col min="37" max="37" width="10.1796875" bestFit="1" customWidth="1"/>
    <col min="38" max="38" width="14.453125" bestFit="1" customWidth="1"/>
    <col min="39" max="39" width="10.1796875" bestFit="1" customWidth="1"/>
    <col min="40" max="40" width="14.453125" bestFit="1" customWidth="1"/>
    <col min="41" max="41" width="10.1796875" bestFit="1" customWidth="1"/>
    <col min="42" max="42" width="14.453125" bestFit="1" customWidth="1"/>
    <col min="43" max="43" width="10.1796875" bestFit="1" customWidth="1"/>
    <col min="44" max="44" width="14.453125" bestFit="1" customWidth="1"/>
    <col min="45" max="45" width="10.1796875" bestFit="1" customWidth="1"/>
    <col min="46" max="46" width="14.453125" bestFit="1" customWidth="1"/>
    <col min="47" max="47" width="10.1796875" bestFit="1" customWidth="1"/>
    <col min="48" max="48" width="14.453125" bestFit="1" customWidth="1"/>
  </cols>
  <sheetData>
    <row r="1" spans="1:53" x14ac:dyDescent="0.35">
      <c r="J1" t="s">
        <v>0</v>
      </c>
      <c r="M1" t="s">
        <v>1</v>
      </c>
      <c r="P1" t="s">
        <v>2</v>
      </c>
      <c r="S1" t="s">
        <v>3</v>
      </c>
      <c r="V1" t="s">
        <v>4</v>
      </c>
      <c r="Y1" t="s">
        <v>5</v>
      </c>
      <c r="AB1" t="s">
        <v>6</v>
      </c>
      <c r="AE1" t="s">
        <v>7</v>
      </c>
      <c r="AG1" t="s">
        <v>8</v>
      </c>
      <c r="AI1" t="s">
        <v>9</v>
      </c>
      <c r="AK1" t="s">
        <v>10</v>
      </c>
      <c r="AM1" t="s">
        <v>11</v>
      </c>
      <c r="AO1" t="s">
        <v>12</v>
      </c>
      <c r="AQ1" t="s">
        <v>13</v>
      </c>
      <c r="AS1" t="s">
        <v>14</v>
      </c>
      <c r="AU1" t="s">
        <v>15</v>
      </c>
      <c r="AW1" t="s">
        <v>16</v>
      </c>
      <c r="AY1" t="s">
        <v>17</v>
      </c>
    </row>
    <row r="2" spans="1:53" x14ac:dyDescent="0.35">
      <c r="B2" t="s">
        <v>18</v>
      </c>
      <c r="C2" t="s">
        <v>19</v>
      </c>
      <c r="D2" t="s">
        <v>20</v>
      </c>
      <c r="E2" t="s">
        <v>21</v>
      </c>
      <c r="F2" t="s">
        <v>22</v>
      </c>
      <c r="G2" t="s">
        <v>4</v>
      </c>
      <c r="H2" t="s">
        <v>6</v>
      </c>
      <c r="I2" t="s">
        <v>23</v>
      </c>
      <c r="J2" t="s">
        <v>24</v>
      </c>
      <c r="K2" t="s">
        <v>25</v>
      </c>
      <c r="L2" t="s">
        <v>26</v>
      </c>
      <c r="M2" t="s">
        <v>24</v>
      </c>
      <c r="N2" t="s">
        <v>27</v>
      </c>
      <c r="O2" t="s">
        <v>26</v>
      </c>
      <c r="P2" t="s">
        <v>24</v>
      </c>
      <c r="Q2" t="s">
        <v>25</v>
      </c>
      <c r="R2" t="s">
        <v>26</v>
      </c>
      <c r="S2" t="s">
        <v>24</v>
      </c>
      <c r="T2" t="s">
        <v>27</v>
      </c>
      <c r="U2" t="s">
        <v>26</v>
      </c>
      <c r="V2" t="s">
        <v>24</v>
      </c>
      <c r="W2" t="s">
        <v>27</v>
      </c>
      <c r="X2" t="s">
        <v>26</v>
      </c>
      <c r="Y2" t="s">
        <v>24</v>
      </c>
      <c r="Z2" t="s">
        <v>27</v>
      </c>
      <c r="AA2" t="s">
        <v>26</v>
      </c>
      <c r="AB2" t="s">
        <v>24</v>
      </c>
      <c r="AC2" t="s">
        <v>27</v>
      </c>
      <c r="AD2" t="s">
        <v>26</v>
      </c>
      <c r="AE2" t="s">
        <v>24</v>
      </c>
      <c r="AF2" t="s">
        <v>27</v>
      </c>
      <c r="AG2" t="s">
        <v>24</v>
      </c>
      <c r="AH2" t="s">
        <v>27</v>
      </c>
      <c r="AI2" t="s">
        <v>24</v>
      </c>
      <c r="AJ2" t="s">
        <v>27</v>
      </c>
      <c r="AK2" t="s">
        <v>24</v>
      </c>
      <c r="AL2" t="s">
        <v>27</v>
      </c>
      <c r="AM2" t="s">
        <v>24</v>
      </c>
      <c r="AN2" t="s">
        <v>27</v>
      </c>
      <c r="AO2" t="s">
        <v>24</v>
      </c>
      <c r="AP2" t="s">
        <v>27</v>
      </c>
      <c r="AQ2" t="s">
        <v>24</v>
      </c>
      <c r="AR2" t="s">
        <v>27</v>
      </c>
      <c r="AS2" t="s">
        <v>24</v>
      </c>
      <c r="AT2" t="s">
        <v>27</v>
      </c>
      <c r="AU2" t="s">
        <v>24</v>
      </c>
      <c r="AV2" t="s">
        <v>27</v>
      </c>
      <c r="AW2" t="s">
        <v>24</v>
      </c>
      <c r="AX2" t="s">
        <v>27</v>
      </c>
      <c r="AY2" t="s">
        <v>24</v>
      </c>
      <c r="AZ2" t="s">
        <v>27</v>
      </c>
    </row>
    <row r="3" spans="1:53" x14ac:dyDescent="0.35">
      <c r="A3" t="s">
        <v>28</v>
      </c>
      <c r="B3">
        <v>1</v>
      </c>
      <c r="C3">
        <v>36.6</v>
      </c>
      <c r="D3">
        <v>73</v>
      </c>
      <c r="E3">
        <v>108</v>
      </c>
      <c r="F3">
        <v>69</v>
      </c>
      <c r="G3">
        <v>82</v>
      </c>
      <c r="H3">
        <v>16</v>
      </c>
      <c r="I3">
        <v>99</v>
      </c>
      <c r="J3">
        <v>36.200000000000003</v>
      </c>
      <c r="K3">
        <v>36.200000000000003</v>
      </c>
      <c r="L3">
        <v>37.4</v>
      </c>
      <c r="M3">
        <v>68</v>
      </c>
      <c r="N3">
        <v>70</v>
      </c>
      <c r="O3">
        <v>100</v>
      </c>
      <c r="P3">
        <v>103</v>
      </c>
      <c r="Q3">
        <v>110</v>
      </c>
      <c r="R3">
        <v>92</v>
      </c>
      <c r="S3">
        <v>77</v>
      </c>
      <c r="T3">
        <v>70</v>
      </c>
      <c r="U3">
        <v>46</v>
      </c>
      <c r="V3">
        <v>85.7</v>
      </c>
      <c r="W3">
        <v>83.3</v>
      </c>
      <c r="X3">
        <v>61.33</v>
      </c>
      <c r="Y3">
        <v>100</v>
      </c>
      <c r="Z3">
        <v>99</v>
      </c>
      <c r="AA3">
        <v>96</v>
      </c>
      <c r="AB3">
        <v>17</v>
      </c>
      <c r="AC3">
        <v>16</v>
      </c>
      <c r="AD3">
        <v>16</v>
      </c>
      <c r="AE3">
        <v>3.41</v>
      </c>
      <c r="AF3">
        <v>3.39</v>
      </c>
      <c r="AG3">
        <v>101</v>
      </c>
      <c r="AH3">
        <v>101</v>
      </c>
      <c r="AI3">
        <v>4.0199999999999996</v>
      </c>
      <c r="AJ3">
        <v>3.9</v>
      </c>
      <c r="AK3">
        <v>98</v>
      </c>
      <c r="AL3">
        <v>95</v>
      </c>
      <c r="AM3">
        <v>5.4</v>
      </c>
      <c r="AN3">
        <v>8.9</v>
      </c>
      <c r="AO3">
        <v>67.5</v>
      </c>
      <c r="AP3">
        <v>80.599999999999994</v>
      </c>
      <c r="AQ3">
        <v>13.2</v>
      </c>
      <c r="AR3">
        <v>13.2</v>
      </c>
      <c r="AS3">
        <v>38.799999999999997</v>
      </c>
      <c r="AT3">
        <v>39</v>
      </c>
      <c r="AU3">
        <v>204</v>
      </c>
      <c r="AV3">
        <v>198</v>
      </c>
      <c r="AW3">
        <v>7</v>
      </c>
      <c r="AX3">
        <v>8</v>
      </c>
      <c r="AY3">
        <v>0.2</v>
      </c>
      <c r="AZ3">
        <v>11.4</v>
      </c>
    </row>
    <row r="4" spans="1:53" x14ac:dyDescent="0.35">
      <c r="A4" t="s">
        <v>28</v>
      </c>
      <c r="B4">
        <v>2</v>
      </c>
      <c r="C4">
        <v>37.1</v>
      </c>
      <c r="D4">
        <v>69</v>
      </c>
      <c r="E4">
        <v>135</v>
      </c>
      <c r="F4">
        <v>82</v>
      </c>
      <c r="G4">
        <v>99.7</v>
      </c>
      <c r="H4">
        <v>18</v>
      </c>
      <c r="I4">
        <v>97</v>
      </c>
      <c r="J4">
        <v>36.5</v>
      </c>
      <c r="K4">
        <v>36.700000000000003</v>
      </c>
      <c r="L4">
        <v>36.9</v>
      </c>
      <c r="M4">
        <v>63</v>
      </c>
      <c r="N4">
        <v>65</v>
      </c>
      <c r="O4">
        <v>83</v>
      </c>
      <c r="P4">
        <v>125</v>
      </c>
      <c r="Q4">
        <v>116</v>
      </c>
      <c r="R4">
        <v>101</v>
      </c>
      <c r="S4">
        <v>77</v>
      </c>
      <c r="T4">
        <v>73</v>
      </c>
      <c r="U4">
        <v>53</v>
      </c>
      <c r="V4">
        <v>93</v>
      </c>
      <c r="W4">
        <v>87.3</v>
      </c>
      <c r="X4">
        <v>69</v>
      </c>
      <c r="Y4">
        <v>99</v>
      </c>
      <c r="Z4">
        <v>99</v>
      </c>
      <c r="AA4">
        <v>97</v>
      </c>
      <c r="AB4">
        <v>16</v>
      </c>
      <c r="AC4">
        <v>16</v>
      </c>
      <c r="AD4">
        <v>23</v>
      </c>
      <c r="AE4">
        <v>5.01</v>
      </c>
      <c r="AF4">
        <v>4.74</v>
      </c>
      <c r="AG4">
        <v>106</v>
      </c>
      <c r="AH4">
        <v>100</v>
      </c>
      <c r="AI4">
        <v>6.96</v>
      </c>
      <c r="AJ4">
        <v>6.88</v>
      </c>
      <c r="AK4">
        <v>120</v>
      </c>
      <c r="AL4">
        <v>119</v>
      </c>
      <c r="AM4">
        <v>3.2</v>
      </c>
      <c r="AN4">
        <v>5.7</v>
      </c>
      <c r="AO4">
        <v>44.3</v>
      </c>
      <c r="AP4">
        <v>51.4</v>
      </c>
      <c r="AQ4">
        <v>13.1</v>
      </c>
      <c r="AR4">
        <v>12.4</v>
      </c>
      <c r="AS4">
        <v>37</v>
      </c>
      <c r="AT4">
        <v>35.299999999999997</v>
      </c>
      <c r="AU4">
        <v>176</v>
      </c>
      <c r="AV4">
        <v>160</v>
      </c>
      <c r="AW4">
        <v>5</v>
      </c>
      <c r="AX4">
        <v>5</v>
      </c>
      <c r="AY4">
        <v>0.1</v>
      </c>
      <c r="AZ4">
        <v>1.3</v>
      </c>
    </row>
    <row r="5" spans="1:53" x14ac:dyDescent="0.35">
      <c r="A5" t="s">
        <v>28</v>
      </c>
      <c r="B5">
        <v>3</v>
      </c>
      <c r="C5">
        <v>36.9</v>
      </c>
      <c r="D5">
        <v>77</v>
      </c>
      <c r="E5">
        <v>119</v>
      </c>
      <c r="F5">
        <v>77</v>
      </c>
      <c r="G5">
        <v>91</v>
      </c>
      <c r="H5">
        <v>19</v>
      </c>
      <c r="I5">
        <v>97</v>
      </c>
      <c r="J5">
        <v>36.299999999999997</v>
      </c>
      <c r="K5">
        <v>36.6</v>
      </c>
      <c r="L5">
        <v>36.9</v>
      </c>
      <c r="M5">
        <v>64</v>
      </c>
      <c r="N5">
        <v>66</v>
      </c>
      <c r="O5">
        <v>94</v>
      </c>
      <c r="P5">
        <v>128</v>
      </c>
      <c r="Q5">
        <v>130</v>
      </c>
      <c r="R5">
        <v>106</v>
      </c>
      <c r="S5">
        <v>72</v>
      </c>
      <c r="T5">
        <v>75</v>
      </c>
      <c r="U5">
        <v>57</v>
      </c>
      <c r="V5">
        <v>90.7</v>
      </c>
      <c r="W5">
        <v>93.3</v>
      </c>
      <c r="X5">
        <v>74.33</v>
      </c>
      <c r="Y5">
        <v>99</v>
      </c>
      <c r="Z5">
        <v>100</v>
      </c>
      <c r="AA5">
        <v>94</v>
      </c>
      <c r="AB5">
        <v>17</v>
      </c>
      <c r="AC5">
        <v>16</v>
      </c>
      <c r="AD5">
        <v>16</v>
      </c>
      <c r="AE5">
        <v>4.2300000000000004</v>
      </c>
      <c r="AF5">
        <v>4.18</v>
      </c>
      <c r="AG5">
        <v>96</v>
      </c>
      <c r="AH5">
        <v>95</v>
      </c>
      <c r="AI5">
        <v>5.1100000000000003</v>
      </c>
      <c r="AJ5">
        <v>5.05</v>
      </c>
      <c r="AK5">
        <v>98</v>
      </c>
      <c r="AL5">
        <v>97</v>
      </c>
      <c r="AM5">
        <v>6</v>
      </c>
      <c r="AN5">
        <v>7</v>
      </c>
      <c r="AO5">
        <v>66.400000000000006</v>
      </c>
      <c r="AP5">
        <v>64.5</v>
      </c>
      <c r="AQ5">
        <v>13.6</v>
      </c>
      <c r="AR5">
        <v>13.7</v>
      </c>
      <c r="AS5">
        <v>40.799999999999997</v>
      </c>
      <c r="AT5">
        <v>41.5</v>
      </c>
      <c r="AU5">
        <v>282</v>
      </c>
      <c r="AV5">
        <v>241</v>
      </c>
      <c r="AW5">
        <v>10</v>
      </c>
      <c r="AX5">
        <v>9</v>
      </c>
      <c r="AY5">
        <v>1.9</v>
      </c>
      <c r="AZ5">
        <v>9.6999999999999993</v>
      </c>
    </row>
    <row r="6" spans="1:53" x14ac:dyDescent="0.35">
      <c r="A6" t="s">
        <v>28</v>
      </c>
      <c r="B6">
        <v>4</v>
      </c>
      <c r="C6">
        <v>36.6</v>
      </c>
      <c r="D6">
        <v>78</v>
      </c>
      <c r="E6">
        <v>106</v>
      </c>
      <c r="F6">
        <v>66</v>
      </c>
      <c r="G6">
        <v>79.3</v>
      </c>
      <c r="H6">
        <v>16</v>
      </c>
      <c r="I6">
        <v>98</v>
      </c>
      <c r="J6">
        <v>36.299999999999997</v>
      </c>
      <c r="K6">
        <v>36.4</v>
      </c>
      <c r="L6">
        <v>38</v>
      </c>
      <c r="M6">
        <v>68</v>
      </c>
      <c r="N6">
        <v>64</v>
      </c>
      <c r="O6">
        <v>88</v>
      </c>
      <c r="P6">
        <v>111</v>
      </c>
      <c r="Q6">
        <v>106</v>
      </c>
      <c r="R6">
        <v>93</v>
      </c>
      <c r="S6">
        <v>60</v>
      </c>
      <c r="T6">
        <v>66</v>
      </c>
      <c r="U6">
        <v>45</v>
      </c>
      <c r="V6">
        <v>77</v>
      </c>
      <c r="W6">
        <v>79.3</v>
      </c>
      <c r="X6">
        <v>61</v>
      </c>
      <c r="Y6">
        <v>100</v>
      </c>
      <c r="Z6">
        <v>99</v>
      </c>
      <c r="AA6">
        <v>97</v>
      </c>
      <c r="AB6">
        <v>17</v>
      </c>
      <c r="AD6">
        <v>20</v>
      </c>
      <c r="AE6">
        <v>3.19</v>
      </c>
      <c r="AF6">
        <v>2.8</v>
      </c>
      <c r="AG6">
        <v>96</v>
      </c>
      <c r="AH6">
        <v>84</v>
      </c>
      <c r="AI6">
        <v>4.04</v>
      </c>
      <c r="AJ6">
        <v>3.88</v>
      </c>
      <c r="AK6">
        <v>102</v>
      </c>
      <c r="AL6">
        <v>97</v>
      </c>
      <c r="AM6">
        <v>7</v>
      </c>
      <c r="AN6">
        <v>7.7</v>
      </c>
      <c r="AO6">
        <v>58.2</v>
      </c>
      <c r="AP6">
        <v>62.2</v>
      </c>
      <c r="AQ6">
        <v>11.2</v>
      </c>
      <c r="AR6">
        <v>10.4</v>
      </c>
      <c r="AS6">
        <v>34.4</v>
      </c>
      <c r="AT6">
        <v>31.4</v>
      </c>
      <c r="AU6">
        <v>324</v>
      </c>
      <c r="AV6">
        <v>266</v>
      </c>
      <c r="AW6">
        <v>10</v>
      </c>
      <c r="AX6">
        <v>12</v>
      </c>
      <c r="AY6">
        <v>0.2</v>
      </c>
      <c r="AZ6">
        <v>15</v>
      </c>
    </row>
    <row r="7" spans="1:53" x14ac:dyDescent="0.35">
      <c r="A7" t="s">
        <v>28</v>
      </c>
      <c r="B7">
        <v>5</v>
      </c>
      <c r="C7">
        <v>37.200000000000003</v>
      </c>
      <c r="D7">
        <v>89</v>
      </c>
      <c r="E7">
        <v>145</v>
      </c>
      <c r="F7">
        <v>89</v>
      </c>
      <c r="G7">
        <v>107.7</v>
      </c>
      <c r="H7">
        <v>18</v>
      </c>
      <c r="I7">
        <v>98</v>
      </c>
      <c r="J7">
        <v>36.299999999999997</v>
      </c>
      <c r="K7">
        <v>37</v>
      </c>
      <c r="L7">
        <v>36.700000000000003</v>
      </c>
      <c r="M7">
        <v>82</v>
      </c>
      <c r="N7">
        <v>69</v>
      </c>
      <c r="O7">
        <v>87</v>
      </c>
      <c r="P7">
        <v>128</v>
      </c>
      <c r="Q7">
        <v>120</v>
      </c>
      <c r="R7">
        <v>108</v>
      </c>
      <c r="S7">
        <v>81</v>
      </c>
      <c r="T7">
        <v>73</v>
      </c>
      <c r="U7">
        <v>50</v>
      </c>
      <c r="V7">
        <v>96.7</v>
      </c>
      <c r="W7">
        <v>88.7</v>
      </c>
      <c r="X7">
        <v>76</v>
      </c>
      <c r="Y7">
        <v>98</v>
      </c>
      <c r="Z7">
        <v>99</v>
      </c>
      <c r="AA7">
        <v>97</v>
      </c>
      <c r="AB7">
        <v>17</v>
      </c>
      <c r="AC7">
        <v>18</v>
      </c>
      <c r="AD7">
        <v>18</v>
      </c>
      <c r="AE7">
        <v>4.6100000000000003</v>
      </c>
      <c r="AF7">
        <v>4.3499999999999996</v>
      </c>
      <c r="AG7">
        <v>120</v>
      </c>
      <c r="AH7">
        <v>113</v>
      </c>
      <c r="AI7">
        <v>5.64</v>
      </c>
      <c r="AJ7">
        <v>5.58</v>
      </c>
      <c r="AK7">
        <v>120</v>
      </c>
      <c r="AL7">
        <v>119</v>
      </c>
      <c r="AM7">
        <v>6.9</v>
      </c>
      <c r="AN7">
        <v>8.4</v>
      </c>
      <c r="AO7">
        <v>73.099999999999994</v>
      </c>
      <c r="AP7">
        <v>68.099999999999994</v>
      </c>
      <c r="AQ7">
        <v>14.5</v>
      </c>
      <c r="AR7">
        <v>13.9</v>
      </c>
      <c r="AS7">
        <v>43.7</v>
      </c>
      <c r="AT7">
        <v>40.799999999999997</v>
      </c>
      <c r="AU7">
        <v>225</v>
      </c>
      <c r="AV7">
        <v>187</v>
      </c>
      <c r="AW7">
        <v>8</v>
      </c>
      <c r="AX7">
        <v>9</v>
      </c>
      <c r="AY7">
        <v>0.3</v>
      </c>
      <c r="AZ7">
        <v>6.3</v>
      </c>
    </row>
    <row r="8" spans="1:53" x14ac:dyDescent="0.35">
      <c r="A8" t="s">
        <v>28</v>
      </c>
      <c r="B8">
        <v>6</v>
      </c>
      <c r="C8">
        <v>36.5</v>
      </c>
      <c r="D8">
        <v>52</v>
      </c>
      <c r="E8">
        <v>112</v>
      </c>
      <c r="F8">
        <v>79</v>
      </c>
      <c r="G8">
        <v>90</v>
      </c>
      <c r="H8">
        <v>16</v>
      </c>
      <c r="I8">
        <v>99</v>
      </c>
      <c r="J8">
        <v>36.799999999999997</v>
      </c>
      <c r="K8">
        <v>37.200000000000003</v>
      </c>
      <c r="L8">
        <v>37.200000000000003</v>
      </c>
      <c r="M8">
        <v>63</v>
      </c>
      <c r="N8">
        <v>71</v>
      </c>
      <c r="O8">
        <v>96</v>
      </c>
      <c r="P8">
        <v>111</v>
      </c>
      <c r="Q8">
        <v>94</v>
      </c>
      <c r="R8">
        <v>94</v>
      </c>
      <c r="S8">
        <v>65</v>
      </c>
      <c r="T8">
        <v>55</v>
      </c>
      <c r="U8">
        <v>42</v>
      </c>
      <c r="V8">
        <v>80.3</v>
      </c>
      <c r="W8">
        <v>68</v>
      </c>
      <c r="X8">
        <v>62</v>
      </c>
      <c r="Y8">
        <v>100</v>
      </c>
      <c r="Z8">
        <v>98</v>
      </c>
      <c r="AA8">
        <v>98</v>
      </c>
      <c r="AB8">
        <v>16</v>
      </c>
      <c r="AC8">
        <v>16</v>
      </c>
      <c r="AD8">
        <v>20</v>
      </c>
      <c r="AE8">
        <v>3.96</v>
      </c>
      <c r="AF8">
        <v>3.78</v>
      </c>
      <c r="AG8">
        <v>112</v>
      </c>
      <c r="AH8">
        <v>107</v>
      </c>
      <c r="AI8">
        <v>4.59</v>
      </c>
      <c r="AJ8">
        <v>4.47</v>
      </c>
      <c r="AK8">
        <v>110</v>
      </c>
      <c r="AL8">
        <v>107</v>
      </c>
      <c r="AM8">
        <v>6.4</v>
      </c>
      <c r="AN8">
        <v>7.5</v>
      </c>
      <c r="AO8">
        <v>57.4</v>
      </c>
      <c r="AP8">
        <v>60.3</v>
      </c>
      <c r="AQ8">
        <v>11.5</v>
      </c>
      <c r="AR8">
        <v>10.199999999999999</v>
      </c>
      <c r="AS8">
        <v>34.4</v>
      </c>
      <c r="AT8">
        <v>31.2</v>
      </c>
      <c r="AU8">
        <v>209</v>
      </c>
      <c r="AV8">
        <v>184</v>
      </c>
      <c r="AW8">
        <v>8</v>
      </c>
      <c r="AX8">
        <v>9</v>
      </c>
      <c r="AY8">
        <v>0.2</v>
      </c>
      <c r="AZ8">
        <v>0.5</v>
      </c>
    </row>
    <row r="9" spans="1:53" x14ac:dyDescent="0.35">
      <c r="B9" s="1" t="s">
        <v>29</v>
      </c>
      <c r="C9" s="2">
        <f>AVERAGE(C3:C8)</f>
        <v>36.816666666666663</v>
      </c>
      <c r="D9" s="2">
        <f t="shared" ref="D9:AZ9" si="0">AVERAGE(D3:D8)</f>
        <v>73</v>
      </c>
      <c r="E9" s="2">
        <f t="shared" si="0"/>
        <v>120.83333333333333</v>
      </c>
      <c r="F9" s="2">
        <f t="shared" si="0"/>
        <v>77</v>
      </c>
      <c r="G9" s="2">
        <f t="shared" si="0"/>
        <v>91.616666666666674</v>
      </c>
      <c r="H9" s="2">
        <f t="shared" si="0"/>
        <v>17.166666666666668</v>
      </c>
      <c r="I9" s="2">
        <f t="shared" si="0"/>
        <v>98</v>
      </c>
      <c r="J9" s="2">
        <f t="shared" si="0"/>
        <v>36.400000000000006</v>
      </c>
      <c r="K9" s="2">
        <f t="shared" si="0"/>
        <v>36.683333333333337</v>
      </c>
      <c r="L9" s="2">
        <f t="shared" si="0"/>
        <v>37.18333333333333</v>
      </c>
      <c r="M9" s="2">
        <f t="shared" si="0"/>
        <v>68</v>
      </c>
      <c r="N9" s="2">
        <f t="shared" si="0"/>
        <v>67.5</v>
      </c>
      <c r="O9" s="2">
        <f t="shared" si="0"/>
        <v>91.333333333333329</v>
      </c>
      <c r="P9" s="2">
        <f t="shared" si="0"/>
        <v>117.66666666666667</v>
      </c>
      <c r="Q9" s="2">
        <f t="shared" si="0"/>
        <v>112.66666666666667</v>
      </c>
      <c r="R9" s="2">
        <f t="shared" si="0"/>
        <v>99</v>
      </c>
      <c r="S9" s="2">
        <f t="shared" si="0"/>
        <v>72</v>
      </c>
      <c r="T9" s="2">
        <f t="shared" si="0"/>
        <v>68.666666666666671</v>
      </c>
      <c r="U9" s="2">
        <f t="shared" si="0"/>
        <v>48.833333333333336</v>
      </c>
      <c r="V9" s="2">
        <f t="shared" si="0"/>
        <v>87.233333333333334</v>
      </c>
      <c r="W9" s="2">
        <f t="shared" si="0"/>
        <v>83.316666666666663</v>
      </c>
      <c r="X9" s="2">
        <f t="shared" si="0"/>
        <v>67.276666666666657</v>
      </c>
      <c r="Y9" s="2">
        <f t="shared" si="0"/>
        <v>99.333333333333329</v>
      </c>
      <c r="Z9" s="2">
        <f t="shared" si="0"/>
        <v>99</v>
      </c>
      <c r="AA9" s="2">
        <f t="shared" si="0"/>
        <v>96.5</v>
      </c>
      <c r="AB9" s="2">
        <f t="shared" si="0"/>
        <v>16.666666666666668</v>
      </c>
      <c r="AC9" s="2">
        <f t="shared" si="0"/>
        <v>16.399999999999999</v>
      </c>
      <c r="AD9" s="2">
        <f t="shared" si="0"/>
        <v>18.833333333333332</v>
      </c>
      <c r="AE9" s="2">
        <f t="shared" si="0"/>
        <v>4.0683333333333334</v>
      </c>
      <c r="AF9" s="2">
        <f t="shared" si="0"/>
        <v>3.8733333333333335</v>
      </c>
      <c r="AG9" s="2">
        <f t="shared" si="0"/>
        <v>105.16666666666667</v>
      </c>
      <c r="AH9" s="2">
        <f t="shared" si="0"/>
        <v>100</v>
      </c>
      <c r="AI9" s="2">
        <f t="shared" si="0"/>
        <v>5.0599999999999996</v>
      </c>
      <c r="AJ9" s="2">
        <f t="shared" si="0"/>
        <v>4.96</v>
      </c>
      <c r="AK9" s="2">
        <f t="shared" si="0"/>
        <v>108</v>
      </c>
      <c r="AL9" s="2">
        <f t="shared" si="0"/>
        <v>105.66666666666667</v>
      </c>
      <c r="AM9" s="2">
        <f t="shared" si="0"/>
        <v>5.8166666666666664</v>
      </c>
      <c r="AN9" s="2">
        <f t="shared" si="0"/>
        <v>7.5333333333333341</v>
      </c>
      <c r="AO9" s="2">
        <f t="shared" si="0"/>
        <v>61.15</v>
      </c>
      <c r="AP9" s="2">
        <f t="shared" si="0"/>
        <v>64.516666666666666</v>
      </c>
      <c r="AQ9" s="2">
        <f t="shared" si="0"/>
        <v>12.85</v>
      </c>
      <c r="AR9" s="2">
        <f t="shared" si="0"/>
        <v>12.299999999999999</v>
      </c>
      <c r="AS9" s="2">
        <f t="shared" si="0"/>
        <v>38.18333333333333</v>
      </c>
      <c r="AT9" s="2">
        <f t="shared" si="0"/>
        <v>36.533333333333331</v>
      </c>
      <c r="AU9" s="2">
        <f t="shared" si="0"/>
        <v>236.66666666666666</v>
      </c>
      <c r="AV9" s="2">
        <f t="shared" si="0"/>
        <v>206</v>
      </c>
      <c r="AW9" s="2">
        <f t="shared" si="0"/>
        <v>8</v>
      </c>
      <c r="AX9" s="2">
        <f t="shared" si="0"/>
        <v>8.6666666666666661</v>
      </c>
      <c r="AY9" s="2">
        <f t="shared" si="0"/>
        <v>0.48333333333333339</v>
      </c>
      <c r="AZ9" s="2">
        <f t="shared" si="0"/>
        <v>7.3666666666666663</v>
      </c>
      <c r="BA9" s="3"/>
    </row>
    <row r="10" spans="1:53" x14ac:dyDescent="0.35">
      <c r="B10" s="1" t="s">
        <v>30</v>
      </c>
      <c r="C10" s="2">
        <f>STDEV(C3:C8)</f>
        <v>0.29268868558020306</v>
      </c>
      <c r="D10" s="2">
        <f t="shared" ref="D10:AZ10" si="1">STDEV(D3:D8)</f>
        <v>12.280065146407001</v>
      </c>
      <c r="E10" s="2">
        <f t="shared" si="1"/>
        <v>15.816657885491033</v>
      </c>
      <c r="F10" s="2">
        <f t="shared" si="1"/>
        <v>8.4616783205224717</v>
      </c>
      <c r="G10" s="2">
        <f t="shared" si="1"/>
        <v>10.688202218645863</v>
      </c>
      <c r="H10" s="2">
        <f t="shared" si="1"/>
        <v>1.3291601358251257</v>
      </c>
      <c r="I10" s="2">
        <f t="shared" si="1"/>
        <v>0.89442719099991586</v>
      </c>
      <c r="J10" s="2">
        <f t="shared" si="1"/>
        <v>0.21908902300206565</v>
      </c>
      <c r="K10" s="2">
        <f t="shared" si="1"/>
        <v>0.371034589582517</v>
      </c>
      <c r="L10" s="2">
        <f t="shared" si="1"/>
        <v>0.47081489639418417</v>
      </c>
      <c r="M10" s="2">
        <f t="shared" si="1"/>
        <v>7.2387844283415426</v>
      </c>
      <c r="N10" s="2">
        <f t="shared" si="1"/>
        <v>2.8809720581775866</v>
      </c>
      <c r="O10" s="2">
        <f t="shared" si="1"/>
        <v>6.3770421565696642</v>
      </c>
      <c r="P10" s="2">
        <f t="shared" si="1"/>
        <v>10.68955876856789</v>
      </c>
      <c r="Q10" s="2">
        <f t="shared" si="1"/>
        <v>12.372011423639515</v>
      </c>
      <c r="R10" s="2">
        <f t="shared" si="1"/>
        <v>6.9856996786291923</v>
      </c>
      <c r="S10" s="2">
        <f t="shared" si="1"/>
        <v>8.0498447189992426</v>
      </c>
      <c r="T10" s="2">
        <f t="shared" si="1"/>
        <v>7.3936910042729451</v>
      </c>
      <c r="U10" s="2">
        <f t="shared" si="1"/>
        <v>5.5647701360134176</v>
      </c>
      <c r="V10" s="2">
        <f t="shared" si="1"/>
        <v>7.6162107813969202</v>
      </c>
      <c r="W10" s="2">
        <f t="shared" si="1"/>
        <v>8.8909879466045076</v>
      </c>
      <c r="X10" s="2">
        <f t="shared" si="1"/>
        <v>6.8032129664348053</v>
      </c>
      <c r="Y10" s="2">
        <f t="shared" si="1"/>
        <v>0.81649658092772603</v>
      </c>
      <c r="Z10" s="2">
        <f t="shared" si="1"/>
        <v>0.63245553203367588</v>
      </c>
      <c r="AA10" s="2">
        <f t="shared" si="1"/>
        <v>1.3784048752090221</v>
      </c>
      <c r="AB10" s="2">
        <f t="shared" si="1"/>
        <v>0.5163977794943222</v>
      </c>
      <c r="AC10" s="2">
        <f t="shared" si="1"/>
        <v>0.89442719099991586</v>
      </c>
      <c r="AD10" s="2">
        <f t="shared" si="1"/>
        <v>2.7141603981096432</v>
      </c>
      <c r="AE10" s="2">
        <f t="shared" si="1"/>
        <v>0.69611541188704207</v>
      </c>
      <c r="AF10" s="2">
        <f t="shared" si="1"/>
        <v>0.70238640837266986</v>
      </c>
      <c r="AG10" s="2">
        <f t="shared" si="1"/>
        <v>9.5166520723764325</v>
      </c>
      <c r="AH10" s="2">
        <f t="shared" si="1"/>
        <v>10</v>
      </c>
      <c r="AI10" s="2">
        <f t="shared" si="1"/>
        <v>1.121766464109174</v>
      </c>
      <c r="AJ10" s="2">
        <f t="shared" si="1"/>
        <v>1.1496956118903829</v>
      </c>
      <c r="AK10" s="2">
        <f t="shared" si="1"/>
        <v>10.276186062932103</v>
      </c>
      <c r="AL10" s="2">
        <f t="shared" si="1"/>
        <v>11.147495981908524</v>
      </c>
      <c r="AM10" s="2">
        <f t="shared" si="1"/>
        <v>1.4119726154096164</v>
      </c>
      <c r="AN10" s="2">
        <f t="shared" si="1"/>
        <v>1.1219031449580035</v>
      </c>
      <c r="AO10" s="2">
        <f t="shared" si="1"/>
        <v>10.172266217515151</v>
      </c>
      <c r="AP10" s="2">
        <f t="shared" si="1"/>
        <v>9.6613491121410089</v>
      </c>
      <c r="AQ10" s="2">
        <f t="shared" si="1"/>
        <v>1.2660963628413124</v>
      </c>
      <c r="AR10" s="2">
        <f t="shared" si="1"/>
        <v>1.6346253393362049</v>
      </c>
      <c r="AS10" s="2">
        <f t="shared" si="1"/>
        <v>3.6793568278527533</v>
      </c>
      <c r="AT10" s="2">
        <f t="shared" si="1"/>
        <v>4.5885364405948534</v>
      </c>
      <c r="AU10" s="2">
        <f t="shared" si="1"/>
        <v>55.373880726084771</v>
      </c>
      <c r="AV10" s="2">
        <f t="shared" si="1"/>
        <v>39.623225512317902</v>
      </c>
      <c r="AW10" s="2">
        <f t="shared" si="1"/>
        <v>1.8973665961010275</v>
      </c>
      <c r="AX10" s="2">
        <f t="shared" si="1"/>
        <v>2.2509257354845502</v>
      </c>
      <c r="AY10" s="2">
        <f t="shared" si="1"/>
        <v>0.69689788826388799</v>
      </c>
      <c r="AZ10" s="2">
        <f t="shared" si="1"/>
        <v>5.7458390742054961</v>
      </c>
      <c r="BA10" s="3"/>
    </row>
    <row r="11" spans="1:53" x14ac:dyDescent="0.35">
      <c r="C11" s="3"/>
      <c r="D11" s="3"/>
      <c r="E11" s="3"/>
      <c r="F11" s="3"/>
      <c r="G11" s="3"/>
      <c r="H11" s="3"/>
      <c r="I11" s="3"/>
      <c r="J11" s="3"/>
      <c r="L11" s="3"/>
      <c r="M11" s="3"/>
      <c r="O11" s="3"/>
      <c r="P11" s="3"/>
      <c r="R11" s="3"/>
      <c r="S11" s="3"/>
      <c r="U11" s="3"/>
      <c r="V11" s="3"/>
      <c r="X11" s="3"/>
      <c r="Y11" s="3"/>
      <c r="AA11" s="3"/>
      <c r="AB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</row>
    <row r="12" spans="1:53" x14ac:dyDescent="0.35">
      <c r="A12" t="s">
        <v>31</v>
      </c>
      <c r="B12">
        <v>7</v>
      </c>
      <c r="C12">
        <v>36.200000000000003</v>
      </c>
      <c r="D12">
        <v>73</v>
      </c>
      <c r="E12">
        <v>115</v>
      </c>
      <c r="F12">
        <v>72</v>
      </c>
      <c r="G12">
        <v>86.3</v>
      </c>
      <c r="H12">
        <v>16</v>
      </c>
      <c r="I12">
        <v>97</v>
      </c>
      <c r="J12">
        <v>36.1</v>
      </c>
      <c r="K12" s="4">
        <v>36</v>
      </c>
      <c r="L12">
        <v>36.4</v>
      </c>
      <c r="M12">
        <v>62</v>
      </c>
      <c r="N12" s="4">
        <v>63</v>
      </c>
      <c r="O12">
        <v>74</v>
      </c>
      <c r="P12">
        <v>118</v>
      </c>
      <c r="Q12" s="4">
        <v>109</v>
      </c>
      <c r="R12">
        <v>98</v>
      </c>
      <c r="S12">
        <v>65</v>
      </c>
      <c r="T12" s="4">
        <v>68</v>
      </c>
      <c r="U12">
        <v>47</v>
      </c>
      <c r="V12">
        <v>82.7</v>
      </c>
      <c r="W12" s="4">
        <v>81.7</v>
      </c>
      <c r="X12">
        <v>64</v>
      </c>
      <c r="Y12">
        <v>97</v>
      </c>
      <c r="Z12" s="4">
        <v>99</v>
      </c>
      <c r="AA12">
        <v>96</v>
      </c>
      <c r="AB12">
        <v>17</v>
      </c>
      <c r="AC12" s="4">
        <v>16</v>
      </c>
      <c r="AD12">
        <v>20</v>
      </c>
      <c r="AE12">
        <v>4.88</v>
      </c>
      <c r="AF12">
        <v>4.95</v>
      </c>
      <c r="AG12">
        <v>93</v>
      </c>
      <c r="AH12">
        <v>94</v>
      </c>
      <c r="AI12">
        <v>5.8</v>
      </c>
      <c r="AJ12">
        <v>5.88</v>
      </c>
      <c r="AK12">
        <v>90.5</v>
      </c>
      <c r="AL12">
        <v>92</v>
      </c>
      <c r="AM12">
        <v>5.6</v>
      </c>
      <c r="AN12">
        <v>11.1</v>
      </c>
      <c r="AO12">
        <v>67.3</v>
      </c>
      <c r="AP12">
        <v>73.3</v>
      </c>
      <c r="AQ12">
        <v>15.9</v>
      </c>
      <c r="AR12">
        <v>16.100000000000001</v>
      </c>
      <c r="AS12">
        <v>46.4</v>
      </c>
      <c r="AT12">
        <v>48</v>
      </c>
      <c r="AU12">
        <v>158</v>
      </c>
      <c r="AV12">
        <v>148</v>
      </c>
      <c r="AW12">
        <v>1</v>
      </c>
      <c r="AX12">
        <v>1</v>
      </c>
      <c r="AY12">
        <v>0.3</v>
      </c>
      <c r="AZ12">
        <v>18.8</v>
      </c>
    </row>
    <row r="13" spans="1:53" x14ac:dyDescent="0.35">
      <c r="A13" t="s">
        <v>31</v>
      </c>
      <c r="B13">
        <v>8</v>
      </c>
      <c r="C13">
        <v>36.1</v>
      </c>
      <c r="D13">
        <v>79</v>
      </c>
      <c r="E13">
        <v>111</v>
      </c>
      <c r="F13">
        <v>72</v>
      </c>
      <c r="G13">
        <v>85</v>
      </c>
      <c r="H13">
        <v>20</v>
      </c>
      <c r="I13">
        <v>97</v>
      </c>
      <c r="J13">
        <v>36.5</v>
      </c>
      <c r="K13" s="4">
        <v>36.4</v>
      </c>
      <c r="L13">
        <v>37.9</v>
      </c>
      <c r="M13">
        <v>87</v>
      </c>
      <c r="N13" s="4">
        <v>77</v>
      </c>
      <c r="O13">
        <v>112</v>
      </c>
      <c r="P13">
        <v>121</v>
      </c>
      <c r="Q13" s="4">
        <v>118</v>
      </c>
      <c r="R13">
        <v>101</v>
      </c>
      <c r="S13">
        <v>71</v>
      </c>
      <c r="T13" s="4">
        <v>64</v>
      </c>
      <c r="U13">
        <v>50</v>
      </c>
      <c r="V13">
        <v>87.7</v>
      </c>
      <c r="W13" s="4">
        <v>82</v>
      </c>
      <c r="X13">
        <v>70.67</v>
      </c>
      <c r="Y13">
        <v>98</v>
      </c>
      <c r="Z13" s="4">
        <v>97</v>
      </c>
      <c r="AA13">
        <v>97</v>
      </c>
      <c r="AB13">
        <v>18</v>
      </c>
      <c r="AC13" s="4">
        <v>16</v>
      </c>
      <c r="AD13">
        <v>20</v>
      </c>
      <c r="AE13">
        <v>2.96</v>
      </c>
      <c r="AF13">
        <v>3</v>
      </c>
      <c r="AG13">
        <v>99</v>
      </c>
      <c r="AH13">
        <v>101</v>
      </c>
      <c r="AI13">
        <v>4.3499999999999996</v>
      </c>
      <c r="AJ13">
        <v>4.3899999999999997</v>
      </c>
      <c r="AK13">
        <v>119</v>
      </c>
      <c r="AL13">
        <v>120</v>
      </c>
      <c r="AM13">
        <v>5.4</v>
      </c>
      <c r="AN13">
        <v>9.3000000000000007</v>
      </c>
      <c r="AO13">
        <v>65.2</v>
      </c>
      <c r="AP13">
        <v>70.400000000000006</v>
      </c>
      <c r="AQ13">
        <v>13.2</v>
      </c>
      <c r="AR13">
        <v>13.8</v>
      </c>
      <c r="AS13">
        <v>40</v>
      </c>
      <c r="AT13">
        <v>41.8</v>
      </c>
      <c r="AU13">
        <v>217</v>
      </c>
      <c r="AV13">
        <v>205</v>
      </c>
      <c r="AW13">
        <v>8</v>
      </c>
      <c r="AX13">
        <v>9</v>
      </c>
      <c r="AY13">
        <v>0.7</v>
      </c>
      <c r="AZ13">
        <v>7.6</v>
      </c>
    </row>
    <row r="14" spans="1:53" x14ac:dyDescent="0.35">
      <c r="A14" t="s">
        <v>31</v>
      </c>
      <c r="B14">
        <v>9</v>
      </c>
      <c r="C14">
        <v>36.299999999999997</v>
      </c>
      <c r="D14">
        <v>61</v>
      </c>
      <c r="E14">
        <v>116</v>
      </c>
      <c r="F14">
        <v>71</v>
      </c>
      <c r="G14">
        <v>86</v>
      </c>
      <c r="H14">
        <v>18</v>
      </c>
      <c r="I14">
        <v>99</v>
      </c>
      <c r="J14">
        <v>36.5</v>
      </c>
      <c r="K14" s="3">
        <v>36.1</v>
      </c>
      <c r="L14">
        <v>36.700000000000003</v>
      </c>
      <c r="M14">
        <v>50</v>
      </c>
      <c r="N14" s="3">
        <v>47</v>
      </c>
      <c r="O14">
        <v>72</v>
      </c>
      <c r="P14">
        <v>108</v>
      </c>
      <c r="Q14" s="3">
        <v>111</v>
      </c>
      <c r="R14">
        <v>83</v>
      </c>
      <c r="S14">
        <v>67</v>
      </c>
      <c r="T14" s="3">
        <v>63</v>
      </c>
      <c r="U14">
        <v>37</v>
      </c>
      <c r="V14">
        <v>80.7</v>
      </c>
      <c r="W14" s="3">
        <v>79</v>
      </c>
      <c r="X14">
        <v>52.67</v>
      </c>
      <c r="Y14">
        <v>99</v>
      </c>
      <c r="Z14" s="3">
        <v>100</v>
      </c>
      <c r="AA14">
        <v>98</v>
      </c>
      <c r="AB14">
        <v>16</v>
      </c>
      <c r="AC14" s="3">
        <v>16</v>
      </c>
      <c r="AD14">
        <v>23</v>
      </c>
      <c r="AE14">
        <v>3.73</v>
      </c>
      <c r="AF14">
        <v>3.57</v>
      </c>
      <c r="AG14">
        <v>94</v>
      </c>
      <c r="AH14">
        <v>91</v>
      </c>
      <c r="AI14">
        <v>4.59</v>
      </c>
      <c r="AJ14">
        <v>4.5</v>
      </c>
      <c r="AK14">
        <v>98</v>
      </c>
      <c r="AL14">
        <v>99</v>
      </c>
      <c r="AM14">
        <v>7.8</v>
      </c>
      <c r="AN14">
        <v>10.8</v>
      </c>
      <c r="AO14">
        <v>68.599999999999994</v>
      </c>
      <c r="AP14">
        <v>70</v>
      </c>
      <c r="AQ14">
        <v>12.6</v>
      </c>
      <c r="AR14">
        <v>12.6</v>
      </c>
      <c r="AS14">
        <v>38.799999999999997</v>
      </c>
      <c r="AT14">
        <v>38</v>
      </c>
      <c r="AU14">
        <v>210</v>
      </c>
      <c r="AV14">
        <v>208</v>
      </c>
      <c r="AW14">
        <v>5</v>
      </c>
      <c r="AX14">
        <v>6</v>
      </c>
      <c r="AY14">
        <v>0.2</v>
      </c>
      <c r="AZ14">
        <v>3.8</v>
      </c>
    </row>
    <row r="15" spans="1:53" x14ac:dyDescent="0.35">
      <c r="A15" t="s">
        <v>31</v>
      </c>
      <c r="B15">
        <v>10</v>
      </c>
      <c r="C15">
        <v>37</v>
      </c>
      <c r="D15">
        <v>68</v>
      </c>
      <c r="E15">
        <v>117</v>
      </c>
      <c r="F15">
        <v>67</v>
      </c>
      <c r="G15">
        <v>83.7</v>
      </c>
      <c r="H15">
        <v>16</v>
      </c>
      <c r="I15">
        <v>100</v>
      </c>
      <c r="J15">
        <v>36.299999999999997</v>
      </c>
      <c r="K15">
        <v>36.6</v>
      </c>
      <c r="L15">
        <v>37</v>
      </c>
      <c r="M15">
        <v>54</v>
      </c>
      <c r="N15">
        <v>57</v>
      </c>
      <c r="O15">
        <v>76</v>
      </c>
      <c r="P15">
        <v>107</v>
      </c>
      <c r="Q15">
        <v>112</v>
      </c>
      <c r="R15">
        <v>106</v>
      </c>
      <c r="S15">
        <v>65</v>
      </c>
      <c r="T15">
        <v>60</v>
      </c>
      <c r="U15">
        <v>46</v>
      </c>
      <c r="V15">
        <v>78.900000000000006</v>
      </c>
      <c r="W15">
        <v>77.3</v>
      </c>
      <c r="X15">
        <v>68</v>
      </c>
      <c r="Y15">
        <v>100</v>
      </c>
      <c r="Z15">
        <v>100</v>
      </c>
      <c r="AA15">
        <v>98</v>
      </c>
      <c r="AB15">
        <v>18</v>
      </c>
      <c r="AC15">
        <v>18</v>
      </c>
      <c r="AD15">
        <v>22</v>
      </c>
      <c r="AE15">
        <v>3.78</v>
      </c>
      <c r="AF15">
        <v>3.79</v>
      </c>
      <c r="AG15">
        <v>115</v>
      </c>
      <c r="AH15">
        <v>115</v>
      </c>
      <c r="AI15">
        <v>5.04</v>
      </c>
      <c r="AJ15">
        <v>5.07</v>
      </c>
      <c r="AK15">
        <v>127</v>
      </c>
      <c r="AL15">
        <v>128</v>
      </c>
      <c r="AM15">
        <v>6.5</v>
      </c>
      <c r="AN15">
        <v>7.5</v>
      </c>
      <c r="AO15">
        <v>51.1</v>
      </c>
      <c r="AP15">
        <v>63.7</v>
      </c>
      <c r="AQ15">
        <v>13.4</v>
      </c>
      <c r="AR15">
        <v>12.8</v>
      </c>
      <c r="AS15">
        <v>40.4</v>
      </c>
      <c r="AT15">
        <v>38</v>
      </c>
      <c r="AU15">
        <v>195</v>
      </c>
      <c r="AV15">
        <v>162</v>
      </c>
      <c r="AW15">
        <v>4</v>
      </c>
      <c r="AX15">
        <v>4</v>
      </c>
      <c r="AY15">
        <v>0.1</v>
      </c>
      <c r="AZ15">
        <v>0.5</v>
      </c>
    </row>
    <row r="16" spans="1:53" x14ac:dyDescent="0.35">
      <c r="A16" t="s">
        <v>31</v>
      </c>
      <c r="B16">
        <v>11</v>
      </c>
      <c r="C16">
        <v>36.299999999999997</v>
      </c>
      <c r="D16">
        <v>74</v>
      </c>
      <c r="E16">
        <v>115</v>
      </c>
      <c r="F16">
        <v>79</v>
      </c>
      <c r="G16">
        <v>91</v>
      </c>
      <c r="H16">
        <v>16</v>
      </c>
      <c r="I16">
        <v>100</v>
      </c>
      <c r="J16">
        <v>36.700000000000003</v>
      </c>
      <c r="K16">
        <v>35.9</v>
      </c>
      <c r="L16">
        <v>37.299999999999997</v>
      </c>
      <c r="M16">
        <v>67</v>
      </c>
      <c r="N16">
        <v>80</v>
      </c>
      <c r="O16">
        <v>96</v>
      </c>
      <c r="P16">
        <v>120</v>
      </c>
      <c r="Q16">
        <v>118</v>
      </c>
      <c r="R16">
        <v>98</v>
      </c>
      <c r="S16">
        <v>85</v>
      </c>
      <c r="T16">
        <v>78</v>
      </c>
      <c r="U16">
        <v>63</v>
      </c>
      <c r="V16">
        <v>96.7</v>
      </c>
      <c r="W16">
        <v>91.3</v>
      </c>
      <c r="X16">
        <v>74.67</v>
      </c>
      <c r="Y16">
        <v>100</v>
      </c>
      <c r="Z16">
        <v>100</v>
      </c>
      <c r="AA16">
        <v>99</v>
      </c>
      <c r="AB16">
        <v>16</v>
      </c>
      <c r="AC16">
        <v>16</v>
      </c>
      <c r="AD16">
        <v>20</v>
      </c>
      <c r="AE16">
        <v>2.99</v>
      </c>
      <c r="AF16">
        <v>3.05</v>
      </c>
      <c r="AG16">
        <v>113</v>
      </c>
      <c r="AH16">
        <v>116</v>
      </c>
      <c r="AI16">
        <v>3.8</v>
      </c>
      <c r="AJ16">
        <v>3.83</v>
      </c>
      <c r="AK16">
        <v>119</v>
      </c>
      <c r="AL16">
        <v>121</v>
      </c>
      <c r="AM16">
        <v>7.3</v>
      </c>
      <c r="AN16">
        <v>13</v>
      </c>
      <c r="AO16">
        <v>63.4</v>
      </c>
      <c r="AP16">
        <v>72.900000000000006</v>
      </c>
      <c r="AQ16">
        <v>9.9</v>
      </c>
      <c r="AR16">
        <v>10</v>
      </c>
      <c r="AS16">
        <v>30.5</v>
      </c>
      <c r="AT16">
        <v>31.5</v>
      </c>
      <c r="AU16">
        <v>239</v>
      </c>
      <c r="AV16">
        <v>227</v>
      </c>
      <c r="AW16">
        <v>17</v>
      </c>
      <c r="AX16">
        <v>19</v>
      </c>
      <c r="AY16">
        <v>0.2</v>
      </c>
      <c r="AZ16">
        <v>6.1</v>
      </c>
    </row>
    <row r="17" spans="1:52" x14ac:dyDescent="0.35">
      <c r="A17" t="s">
        <v>31</v>
      </c>
      <c r="B17">
        <v>12</v>
      </c>
      <c r="C17">
        <v>35.700000000000003</v>
      </c>
      <c r="D17">
        <v>86</v>
      </c>
      <c r="E17">
        <v>138</v>
      </c>
      <c r="F17">
        <v>84</v>
      </c>
      <c r="G17">
        <v>102</v>
      </c>
      <c r="H17">
        <v>18</v>
      </c>
      <c r="I17">
        <v>98</v>
      </c>
      <c r="J17">
        <v>36.1</v>
      </c>
      <c r="K17">
        <v>36.299999999999997</v>
      </c>
      <c r="L17">
        <v>37.200000000000003</v>
      </c>
      <c r="M17">
        <v>61</v>
      </c>
      <c r="N17">
        <v>67</v>
      </c>
      <c r="O17">
        <v>81</v>
      </c>
      <c r="P17">
        <v>108</v>
      </c>
      <c r="Q17">
        <v>126</v>
      </c>
      <c r="R17">
        <v>96</v>
      </c>
      <c r="S17">
        <v>64</v>
      </c>
      <c r="T17">
        <v>58</v>
      </c>
      <c r="U17">
        <v>54</v>
      </c>
      <c r="V17">
        <v>78.599999999999994</v>
      </c>
      <c r="W17">
        <v>80.599999999999994</v>
      </c>
      <c r="X17">
        <v>68</v>
      </c>
      <c r="Y17">
        <v>100</v>
      </c>
      <c r="Z17">
        <v>99</v>
      </c>
      <c r="AA17">
        <v>96</v>
      </c>
      <c r="AB17">
        <v>18</v>
      </c>
      <c r="AC17">
        <v>18</v>
      </c>
      <c r="AD17">
        <v>22</v>
      </c>
      <c r="AE17">
        <v>3.63</v>
      </c>
      <c r="AF17">
        <v>3.51</v>
      </c>
      <c r="AG17">
        <v>102</v>
      </c>
      <c r="AH17">
        <v>98</v>
      </c>
      <c r="AI17">
        <v>4.5599999999999996</v>
      </c>
      <c r="AJ17">
        <v>4.33</v>
      </c>
      <c r="AK17">
        <v>109</v>
      </c>
      <c r="AL17">
        <v>103</v>
      </c>
      <c r="AM17">
        <v>7.2</v>
      </c>
      <c r="AN17">
        <v>7.1</v>
      </c>
      <c r="AO17">
        <v>63.2</v>
      </c>
      <c r="AP17">
        <v>55</v>
      </c>
      <c r="AQ17">
        <v>13.2</v>
      </c>
      <c r="AR17">
        <v>12.4</v>
      </c>
      <c r="AS17">
        <v>39.4</v>
      </c>
      <c r="AT17">
        <v>36.799999999999997</v>
      </c>
      <c r="AU17">
        <v>339</v>
      </c>
      <c r="AV17">
        <v>278</v>
      </c>
      <c r="AW17">
        <v>7</v>
      </c>
      <c r="AX17">
        <v>6</v>
      </c>
      <c r="AY17">
        <v>1.8</v>
      </c>
      <c r="AZ17">
        <v>4</v>
      </c>
    </row>
    <row r="18" spans="1:52" x14ac:dyDescent="0.35">
      <c r="B18" s="1" t="s">
        <v>29</v>
      </c>
      <c r="C18" s="2">
        <f>AVERAGE(C12:C17)</f>
        <v>36.266666666666673</v>
      </c>
      <c r="D18" s="2">
        <f t="shared" ref="D18:AZ18" si="2">AVERAGE(D12:D17)</f>
        <v>73.5</v>
      </c>
      <c r="E18" s="2">
        <f t="shared" si="2"/>
        <v>118.66666666666667</v>
      </c>
      <c r="F18" s="2">
        <f t="shared" si="2"/>
        <v>74.166666666666671</v>
      </c>
      <c r="G18" s="2">
        <f t="shared" si="2"/>
        <v>89</v>
      </c>
      <c r="H18" s="2">
        <f t="shared" si="2"/>
        <v>17.333333333333332</v>
      </c>
      <c r="I18" s="2">
        <f t="shared" si="2"/>
        <v>98.5</v>
      </c>
      <c r="J18" s="2">
        <f t="shared" si="2"/>
        <v>36.36666666666666</v>
      </c>
      <c r="K18" s="2">
        <f t="shared" si="2"/>
        <v>36.216666666666669</v>
      </c>
      <c r="L18" s="2">
        <f t="shared" si="2"/>
        <v>37.083333333333336</v>
      </c>
      <c r="M18" s="2">
        <f t="shared" si="2"/>
        <v>63.5</v>
      </c>
      <c r="N18" s="2">
        <f>AVERAGE(N12:N17)</f>
        <v>65.166666666666671</v>
      </c>
      <c r="O18" s="2">
        <f t="shared" si="2"/>
        <v>85.166666666666671</v>
      </c>
      <c r="P18" s="2">
        <f t="shared" si="2"/>
        <v>113.66666666666667</v>
      </c>
      <c r="Q18" s="2">
        <f>AVERAGE(Q12:Q17)</f>
        <v>115.66666666666667</v>
      </c>
      <c r="R18" s="2">
        <f t="shared" si="2"/>
        <v>97</v>
      </c>
      <c r="S18" s="2">
        <f t="shared" si="2"/>
        <v>69.5</v>
      </c>
      <c r="T18" s="2">
        <f>AVERAGE(T12:T17)</f>
        <v>65.166666666666671</v>
      </c>
      <c r="U18" s="2">
        <f t="shared" si="2"/>
        <v>49.5</v>
      </c>
      <c r="V18" s="2">
        <f t="shared" si="2"/>
        <v>84.216666666666654</v>
      </c>
      <c r="W18" s="2">
        <f>AVERAGE(W12:W17)</f>
        <v>81.983333333333334</v>
      </c>
      <c r="X18" s="2">
        <f t="shared" si="2"/>
        <v>66.335000000000008</v>
      </c>
      <c r="Y18" s="2">
        <f t="shared" si="2"/>
        <v>99</v>
      </c>
      <c r="Z18" s="2">
        <f>AVERAGE(Z12:Z17)</f>
        <v>99.166666666666671</v>
      </c>
      <c r="AA18" s="2">
        <f t="shared" si="2"/>
        <v>97.333333333333329</v>
      </c>
      <c r="AB18" s="2">
        <f t="shared" si="2"/>
        <v>17.166666666666668</v>
      </c>
      <c r="AC18" s="2">
        <f>AVERAGE(AC12:AC17)</f>
        <v>16.666666666666668</v>
      </c>
      <c r="AD18" s="2">
        <f t="shared" si="2"/>
        <v>21.166666666666668</v>
      </c>
      <c r="AE18" s="2">
        <f t="shared" si="2"/>
        <v>3.6616666666666666</v>
      </c>
      <c r="AF18" s="2">
        <f t="shared" si="2"/>
        <v>3.6449999999999996</v>
      </c>
      <c r="AG18" s="2">
        <f t="shared" si="2"/>
        <v>102.66666666666667</v>
      </c>
      <c r="AH18" s="2">
        <f t="shared" si="2"/>
        <v>102.5</v>
      </c>
      <c r="AI18" s="2">
        <f t="shared" si="2"/>
        <v>4.6899999999999995</v>
      </c>
      <c r="AJ18" s="2">
        <f t="shared" si="2"/>
        <v>4.666666666666667</v>
      </c>
      <c r="AK18" s="2">
        <f t="shared" si="2"/>
        <v>110.41666666666667</v>
      </c>
      <c r="AL18" s="2">
        <f t="shared" si="2"/>
        <v>110.5</v>
      </c>
      <c r="AM18" s="2">
        <f t="shared" si="2"/>
        <v>6.6333333333333337</v>
      </c>
      <c r="AN18" s="2">
        <f t="shared" si="2"/>
        <v>9.8000000000000007</v>
      </c>
      <c r="AO18" s="2">
        <f t="shared" si="2"/>
        <v>63.133333333333326</v>
      </c>
      <c r="AP18" s="2">
        <f t="shared" si="2"/>
        <v>67.55</v>
      </c>
      <c r="AQ18" s="2">
        <f t="shared" si="2"/>
        <v>13.033333333333333</v>
      </c>
      <c r="AR18" s="2">
        <f t="shared" si="2"/>
        <v>12.950000000000001</v>
      </c>
      <c r="AS18" s="2">
        <f t="shared" si="2"/>
        <v>39.25</v>
      </c>
      <c r="AT18" s="2">
        <f t="shared" si="2"/>
        <v>39.016666666666673</v>
      </c>
      <c r="AU18" s="2">
        <f t="shared" si="2"/>
        <v>226.33333333333334</v>
      </c>
      <c r="AV18" s="2">
        <f t="shared" si="2"/>
        <v>204.66666666666666</v>
      </c>
      <c r="AW18" s="2">
        <f t="shared" si="2"/>
        <v>7</v>
      </c>
      <c r="AX18" s="2">
        <f t="shared" si="2"/>
        <v>7.5</v>
      </c>
      <c r="AY18" s="2">
        <f t="shared" si="2"/>
        <v>0.54999999999999993</v>
      </c>
      <c r="AZ18" s="2">
        <f t="shared" si="2"/>
        <v>6.8</v>
      </c>
    </row>
    <row r="19" spans="1:52" x14ac:dyDescent="0.35">
      <c r="B19" s="1" t="s">
        <v>30</v>
      </c>
      <c r="C19" s="2">
        <f>STDEV(C12:C17)</f>
        <v>0.42268979957726183</v>
      </c>
      <c r="D19" s="2">
        <f t="shared" ref="D19:AZ19" si="3">STDEV(D12:D17)</f>
        <v>8.6429161745327594</v>
      </c>
      <c r="E19" s="2">
        <f t="shared" si="3"/>
        <v>9.6884811331119742</v>
      </c>
      <c r="F19" s="2">
        <f t="shared" si="3"/>
        <v>6.1779176642835463</v>
      </c>
      <c r="G19" s="2">
        <f t="shared" si="3"/>
        <v>6.8319836065377091</v>
      </c>
      <c r="H19" s="2">
        <f t="shared" si="3"/>
        <v>1.6329931618554521</v>
      </c>
      <c r="I19" s="2">
        <f t="shared" si="3"/>
        <v>1.3784048752090221</v>
      </c>
      <c r="J19" s="2">
        <f t="shared" si="3"/>
        <v>0.24221202832779967</v>
      </c>
      <c r="K19" s="2">
        <f t="shared" si="3"/>
        <v>0.26394443859772232</v>
      </c>
      <c r="L19" s="2">
        <f t="shared" si="3"/>
        <v>0.51929439306299663</v>
      </c>
      <c r="M19" s="2">
        <f t="shared" si="3"/>
        <v>13.003845585056753</v>
      </c>
      <c r="N19" s="2">
        <f>STDEV(N12:N17)</f>
        <v>12.367969383316989</v>
      </c>
      <c r="O19" s="2">
        <f t="shared" si="3"/>
        <v>15.727894540168661</v>
      </c>
      <c r="P19" s="2">
        <f t="shared" si="3"/>
        <v>6.6533199732664796</v>
      </c>
      <c r="Q19" s="2">
        <f>STDEV(Q12:Q17)</f>
        <v>6.2822501276745317</v>
      </c>
      <c r="R19" s="2">
        <f t="shared" si="3"/>
        <v>7.6941536246685382</v>
      </c>
      <c r="S19" s="2">
        <f t="shared" si="3"/>
        <v>7.9937475566845366</v>
      </c>
      <c r="T19" s="2">
        <f>STDEV(T12:T17)</f>
        <v>7.1670542530852002</v>
      </c>
      <c r="U19" s="2">
        <f t="shared" si="3"/>
        <v>8.6890735984913832</v>
      </c>
      <c r="V19" s="2">
        <f t="shared" si="3"/>
        <v>6.9634522089741289</v>
      </c>
      <c r="W19" s="2">
        <f>STDEV(W12:W17)</f>
        <v>4.8913869880297414</v>
      </c>
      <c r="X19" s="2">
        <f t="shared" si="3"/>
        <v>7.5629802326860149</v>
      </c>
      <c r="Y19" s="2">
        <f t="shared" si="3"/>
        <v>1.2649110640673518</v>
      </c>
      <c r="Z19" s="2">
        <f>STDEV(Z12:Z17)</f>
        <v>1.1690451944500122</v>
      </c>
      <c r="AA19" s="2">
        <f t="shared" si="3"/>
        <v>1.2110601416389968</v>
      </c>
      <c r="AB19" s="2">
        <f t="shared" si="3"/>
        <v>0.98319208025017513</v>
      </c>
      <c r="AC19" s="2">
        <f>STDEV(AC12:AC17)</f>
        <v>1.0327955589886444</v>
      </c>
      <c r="AD19" s="2">
        <f t="shared" si="3"/>
        <v>1.3291601358251257</v>
      </c>
      <c r="AE19" s="2">
        <f t="shared" si="3"/>
        <v>0.69964038381633431</v>
      </c>
      <c r="AF19" s="2">
        <f t="shared" si="3"/>
        <v>0.70964075418482175</v>
      </c>
      <c r="AG19" s="2">
        <f t="shared" si="3"/>
        <v>9.3950341493081702</v>
      </c>
      <c r="AH19" s="2">
        <f t="shared" si="3"/>
        <v>10.634848376916334</v>
      </c>
      <c r="AI19" s="2">
        <f t="shared" si="3"/>
        <v>0.67663875147674213</v>
      </c>
      <c r="AJ19" s="2">
        <f t="shared" si="3"/>
        <v>0.71449749241454208</v>
      </c>
      <c r="AK19" s="2">
        <f t="shared" si="3"/>
        <v>13.965731870069169</v>
      </c>
      <c r="AL19" s="2">
        <f t="shared" si="3"/>
        <v>14.404860290887934</v>
      </c>
      <c r="AM19" s="2">
        <f t="shared" si="3"/>
        <v>0.97296796795509066</v>
      </c>
      <c r="AN19" s="2">
        <f t="shared" si="3"/>
        <v>2.2698017534577719</v>
      </c>
      <c r="AO19" s="2">
        <f t="shared" si="3"/>
        <v>6.267269474553224</v>
      </c>
      <c r="AP19" s="2">
        <f t="shared" si="3"/>
        <v>7.0446433550606384</v>
      </c>
      <c r="AQ19" s="2">
        <f t="shared" si="3"/>
        <v>1.9190275315030303</v>
      </c>
      <c r="AR19" s="2">
        <f t="shared" si="3"/>
        <v>1.9897235988950863</v>
      </c>
      <c r="AS19" s="2">
        <f t="shared" si="3"/>
        <v>5.0949975466137385</v>
      </c>
      <c r="AT19" s="2">
        <f t="shared" si="3"/>
        <v>5.5123195359727006</v>
      </c>
      <c r="AU19" s="2">
        <f t="shared" si="3"/>
        <v>61.415524638861982</v>
      </c>
      <c r="AV19" s="2">
        <f t="shared" si="3"/>
        <v>46.7318592254435</v>
      </c>
      <c r="AW19" s="2">
        <f t="shared" si="3"/>
        <v>5.4772255750516612</v>
      </c>
      <c r="AX19" s="2">
        <f t="shared" si="3"/>
        <v>6.2209324059983162</v>
      </c>
      <c r="AY19" s="2">
        <f t="shared" si="3"/>
        <v>0.64730209330729049</v>
      </c>
      <c r="AZ19" s="2">
        <f t="shared" si="3"/>
        <v>6.3507479874421096</v>
      </c>
    </row>
    <row r="21" spans="1:52" x14ac:dyDescent="0.35">
      <c r="A21" t="s">
        <v>32</v>
      </c>
      <c r="B21">
        <v>13</v>
      </c>
      <c r="C21">
        <v>37</v>
      </c>
      <c r="D21">
        <v>63</v>
      </c>
      <c r="E21">
        <v>127</v>
      </c>
      <c r="F21">
        <v>76</v>
      </c>
      <c r="G21">
        <v>93</v>
      </c>
      <c r="H21">
        <v>16</v>
      </c>
      <c r="I21">
        <v>99</v>
      </c>
      <c r="J21">
        <v>37.200000000000003</v>
      </c>
      <c r="K21">
        <v>36.4</v>
      </c>
      <c r="L21">
        <v>37.200000000000003</v>
      </c>
      <c r="M21">
        <v>66</v>
      </c>
      <c r="N21">
        <v>76</v>
      </c>
      <c r="O21">
        <v>83</v>
      </c>
      <c r="P21">
        <v>110</v>
      </c>
      <c r="Q21">
        <v>126</v>
      </c>
      <c r="R21">
        <v>96</v>
      </c>
      <c r="S21">
        <v>72</v>
      </c>
      <c r="T21">
        <v>69</v>
      </c>
      <c r="U21">
        <v>55</v>
      </c>
      <c r="V21">
        <v>84.6</v>
      </c>
      <c r="W21">
        <v>88</v>
      </c>
      <c r="X21">
        <v>73</v>
      </c>
      <c r="Y21">
        <v>100</v>
      </c>
      <c r="Z21">
        <v>100</v>
      </c>
      <c r="AA21">
        <v>98</v>
      </c>
      <c r="AB21">
        <v>16</v>
      </c>
      <c r="AC21">
        <v>16</v>
      </c>
      <c r="AD21">
        <v>16</v>
      </c>
      <c r="AE21">
        <v>2.94</v>
      </c>
      <c r="AF21">
        <v>2.86</v>
      </c>
      <c r="AG21">
        <v>94</v>
      </c>
      <c r="AH21">
        <v>91</v>
      </c>
      <c r="AI21">
        <v>3.52</v>
      </c>
      <c r="AJ21">
        <v>3.43</v>
      </c>
      <c r="AK21">
        <v>94</v>
      </c>
      <c r="AL21">
        <v>92</v>
      </c>
      <c r="AM21">
        <v>6</v>
      </c>
      <c r="AN21">
        <v>10.3</v>
      </c>
      <c r="AO21">
        <v>52.7</v>
      </c>
      <c r="AP21">
        <v>68.7</v>
      </c>
      <c r="AQ21">
        <v>12.6</v>
      </c>
      <c r="AR21">
        <v>13</v>
      </c>
      <c r="AS21">
        <v>36.799999999999997</v>
      </c>
      <c r="AT21">
        <v>38.5</v>
      </c>
      <c r="AU21">
        <v>227</v>
      </c>
      <c r="AV21">
        <v>257</v>
      </c>
      <c r="AW21">
        <v>8</v>
      </c>
      <c r="AX21">
        <v>9</v>
      </c>
      <c r="AY21">
        <v>2.6</v>
      </c>
      <c r="AZ21">
        <v>4.7</v>
      </c>
    </row>
    <row r="22" spans="1:52" x14ac:dyDescent="0.35">
      <c r="A22" t="s">
        <v>32</v>
      </c>
      <c r="B22">
        <v>14</v>
      </c>
      <c r="C22">
        <v>36.799999999999997</v>
      </c>
      <c r="D22">
        <v>67</v>
      </c>
      <c r="E22">
        <v>111</v>
      </c>
      <c r="F22">
        <v>66</v>
      </c>
      <c r="G22">
        <v>81</v>
      </c>
      <c r="H22">
        <v>20</v>
      </c>
      <c r="I22">
        <v>98</v>
      </c>
      <c r="J22">
        <v>36.700000000000003</v>
      </c>
      <c r="K22">
        <v>36.4</v>
      </c>
      <c r="L22">
        <v>36.9</v>
      </c>
      <c r="M22">
        <v>53</v>
      </c>
      <c r="N22">
        <v>53</v>
      </c>
      <c r="O22">
        <v>83</v>
      </c>
      <c r="P22">
        <v>116</v>
      </c>
      <c r="Q22">
        <v>115</v>
      </c>
      <c r="R22">
        <v>95</v>
      </c>
      <c r="S22">
        <v>70</v>
      </c>
      <c r="T22">
        <v>71</v>
      </c>
      <c r="U22">
        <v>55</v>
      </c>
      <c r="V22">
        <v>85.3</v>
      </c>
      <c r="W22">
        <v>85.6</v>
      </c>
      <c r="X22">
        <v>69.67</v>
      </c>
      <c r="Y22">
        <v>100</v>
      </c>
      <c r="Z22">
        <v>100</v>
      </c>
      <c r="AA22">
        <v>96</v>
      </c>
      <c r="AB22">
        <v>16</v>
      </c>
      <c r="AC22">
        <v>18</v>
      </c>
      <c r="AD22">
        <v>20</v>
      </c>
      <c r="AE22">
        <v>3.8</v>
      </c>
      <c r="AF22">
        <v>3.8</v>
      </c>
      <c r="AG22">
        <v>97</v>
      </c>
      <c r="AH22">
        <v>98</v>
      </c>
      <c r="AI22">
        <v>4.24</v>
      </c>
      <c r="AJ22">
        <v>4.17</v>
      </c>
      <c r="AK22">
        <v>91</v>
      </c>
      <c r="AL22">
        <v>91</v>
      </c>
      <c r="AM22">
        <v>3.2</v>
      </c>
      <c r="AN22">
        <v>6.1</v>
      </c>
      <c r="AO22">
        <v>43.7</v>
      </c>
      <c r="AP22">
        <v>68.3</v>
      </c>
      <c r="AQ22">
        <v>13.4</v>
      </c>
      <c r="AR22">
        <v>15</v>
      </c>
      <c r="AS22">
        <v>40.299999999999997</v>
      </c>
      <c r="AT22">
        <v>44.9</v>
      </c>
      <c r="AU22">
        <v>182</v>
      </c>
      <c r="AV22">
        <v>169</v>
      </c>
      <c r="AW22">
        <v>5</v>
      </c>
      <c r="AX22">
        <v>3</v>
      </c>
      <c r="AY22">
        <v>0.2</v>
      </c>
      <c r="AZ22">
        <v>4.4000000000000004</v>
      </c>
    </row>
    <row r="23" spans="1:52" x14ac:dyDescent="0.35">
      <c r="A23" t="s">
        <v>32</v>
      </c>
      <c r="B23">
        <v>15</v>
      </c>
      <c r="C23">
        <v>37.200000000000003</v>
      </c>
      <c r="D23">
        <v>66</v>
      </c>
      <c r="E23">
        <v>111</v>
      </c>
      <c r="F23">
        <v>70</v>
      </c>
      <c r="G23">
        <v>83.6</v>
      </c>
      <c r="H23">
        <v>18</v>
      </c>
      <c r="I23">
        <v>99</v>
      </c>
      <c r="J23">
        <v>36.299999999999997</v>
      </c>
      <c r="K23">
        <v>36.4</v>
      </c>
      <c r="L23">
        <v>37</v>
      </c>
      <c r="M23">
        <v>56</v>
      </c>
      <c r="N23">
        <v>68</v>
      </c>
      <c r="O23">
        <v>75</v>
      </c>
      <c r="P23">
        <v>122</v>
      </c>
      <c r="Q23">
        <v>113</v>
      </c>
      <c r="R23">
        <v>99</v>
      </c>
      <c r="S23">
        <v>75</v>
      </c>
      <c r="T23">
        <v>74</v>
      </c>
      <c r="U23">
        <v>54</v>
      </c>
      <c r="V23">
        <v>90.6</v>
      </c>
      <c r="W23">
        <v>87</v>
      </c>
      <c r="X23">
        <v>71.33</v>
      </c>
      <c r="Y23">
        <v>100</v>
      </c>
      <c r="Z23">
        <v>98</v>
      </c>
      <c r="AA23">
        <v>96</v>
      </c>
      <c r="AB23">
        <v>18</v>
      </c>
      <c r="AC23">
        <v>20</v>
      </c>
      <c r="AD23">
        <v>22</v>
      </c>
      <c r="AE23">
        <v>3.41</v>
      </c>
      <c r="AF23">
        <v>2.8</v>
      </c>
      <c r="AG23">
        <v>96</v>
      </c>
      <c r="AH23">
        <v>79</v>
      </c>
      <c r="AI23">
        <v>3.96</v>
      </c>
      <c r="AJ23">
        <v>3.37</v>
      </c>
      <c r="AK23">
        <v>93</v>
      </c>
      <c r="AL23">
        <v>79</v>
      </c>
      <c r="AM23">
        <v>8.1</v>
      </c>
      <c r="AN23">
        <v>12.3</v>
      </c>
      <c r="AO23">
        <v>58.4</v>
      </c>
      <c r="AP23">
        <v>74.7</v>
      </c>
      <c r="AQ23">
        <v>14.1</v>
      </c>
      <c r="AR23">
        <v>14.2</v>
      </c>
      <c r="AS23">
        <v>42.3</v>
      </c>
      <c r="AT23">
        <v>42.1</v>
      </c>
      <c r="AU23">
        <v>230</v>
      </c>
      <c r="AV23">
        <v>229</v>
      </c>
      <c r="AW23">
        <v>2</v>
      </c>
      <c r="AX23">
        <v>3</v>
      </c>
      <c r="AY23">
        <v>0.2</v>
      </c>
      <c r="AZ23">
        <v>21.3</v>
      </c>
    </row>
    <row r="24" spans="1:52" x14ac:dyDescent="0.35">
      <c r="A24" t="s">
        <v>32</v>
      </c>
      <c r="B24">
        <v>16</v>
      </c>
      <c r="C24">
        <v>36.9</v>
      </c>
      <c r="D24">
        <v>79</v>
      </c>
      <c r="E24">
        <v>117</v>
      </c>
      <c r="F24">
        <v>78</v>
      </c>
      <c r="G24">
        <v>91</v>
      </c>
      <c r="H24">
        <v>16</v>
      </c>
      <c r="I24">
        <v>99</v>
      </c>
      <c r="J24">
        <v>36.200000000000003</v>
      </c>
      <c r="K24" s="4">
        <v>36.299999999999997</v>
      </c>
      <c r="L24">
        <v>37</v>
      </c>
      <c r="M24">
        <v>77</v>
      </c>
      <c r="N24" s="4">
        <v>79</v>
      </c>
      <c r="O24">
        <v>96</v>
      </c>
      <c r="P24">
        <v>116</v>
      </c>
      <c r="Q24" s="4">
        <v>111</v>
      </c>
      <c r="R24">
        <v>87</v>
      </c>
      <c r="S24">
        <v>63</v>
      </c>
      <c r="T24" s="4">
        <v>80</v>
      </c>
      <c r="U24">
        <v>45</v>
      </c>
      <c r="V24">
        <v>80.599999999999994</v>
      </c>
      <c r="W24" s="4">
        <v>90.3</v>
      </c>
      <c r="X24">
        <v>66.33</v>
      </c>
      <c r="Y24">
        <v>98</v>
      </c>
      <c r="Z24" s="4">
        <v>99</v>
      </c>
      <c r="AA24">
        <v>97</v>
      </c>
      <c r="AB24">
        <v>16</v>
      </c>
      <c r="AC24" s="4">
        <v>18</v>
      </c>
      <c r="AD24" s="5">
        <v>20</v>
      </c>
      <c r="AE24">
        <v>2.97</v>
      </c>
      <c r="AF24">
        <v>2.67</v>
      </c>
      <c r="AG24">
        <v>106</v>
      </c>
      <c r="AH24">
        <v>95</v>
      </c>
      <c r="AI24">
        <v>3.5</v>
      </c>
      <c r="AJ24">
        <v>3.33</v>
      </c>
      <c r="AK24">
        <v>106</v>
      </c>
      <c r="AL24">
        <v>101</v>
      </c>
      <c r="AM24">
        <v>7.3</v>
      </c>
      <c r="AN24">
        <v>9.3000000000000007</v>
      </c>
      <c r="AO24">
        <v>56.3</v>
      </c>
      <c r="AP24">
        <v>64.5</v>
      </c>
      <c r="AQ24">
        <v>14.1</v>
      </c>
      <c r="AR24">
        <v>13.1</v>
      </c>
      <c r="AS24">
        <v>41.5</v>
      </c>
      <c r="AT24">
        <v>38.799999999999997</v>
      </c>
      <c r="AU24">
        <v>270</v>
      </c>
      <c r="AV24">
        <v>230</v>
      </c>
      <c r="AW24">
        <v>6</v>
      </c>
      <c r="AX24">
        <v>8</v>
      </c>
      <c r="AY24">
        <v>1.2</v>
      </c>
      <c r="AZ24">
        <v>17.3</v>
      </c>
    </row>
    <row r="25" spans="1:52" x14ac:dyDescent="0.35">
      <c r="A25" t="s">
        <v>32</v>
      </c>
      <c r="B25">
        <v>17</v>
      </c>
      <c r="C25">
        <v>36.200000000000003</v>
      </c>
      <c r="D25">
        <v>68</v>
      </c>
      <c r="E25">
        <v>120</v>
      </c>
      <c r="F25">
        <v>71</v>
      </c>
      <c r="G25">
        <v>87.3</v>
      </c>
      <c r="H25">
        <v>18</v>
      </c>
      <c r="I25">
        <v>99</v>
      </c>
      <c r="J25">
        <v>36.1</v>
      </c>
      <c r="K25" s="4">
        <v>36</v>
      </c>
      <c r="L25">
        <v>36.700000000000003</v>
      </c>
      <c r="M25">
        <v>62</v>
      </c>
      <c r="N25" s="4">
        <v>63</v>
      </c>
      <c r="O25">
        <v>85</v>
      </c>
      <c r="P25">
        <v>132</v>
      </c>
      <c r="Q25" s="4">
        <v>125</v>
      </c>
      <c r="R25">
        <v>108</v>
      </c>
      <c r="S25">
        <v>84</v>
      </c>
      <c r="T25" s="4">
        <v>63</v>
      </c>
      <c r="U25">
        <v>57</v>
      </c>
      <c r="V25">
        <v>100</v>
      </c>
      <c r="W25" s="4">
        <v>83.6</v>
      </c>
      <c r="X25">
        <v>79</v>
      </c>
      <c r="Y25">
        <v>99</v>
      </c>
      <c r="Z25" s="4">
        <v>100</v>
      </c>
      <c r="AA25">
        <v>97</v>
      </c>
      <c r="AB25">
        <v>16</v>
      </c>
      <c r="AC25" s="4">
        <v>16</v>
      </c>
      <c r="AD25" s="5">
        <v>20</v>
      </c>
      <c r="AE25">
        <v>3.8</v>
      </c>
      <c r="AF25">
        <v>3.54</v>
      </c>
      <c r="AG25">
        <v>91</v>
      </c>
      <c r="AH25">
        <v>85</v>
      </c>
      <c r="AI25">
        <v>4.75</v>
      </c>
      <c r="AJ25">
        <v>4.3099999999999996</v>
      </c>
      <c r="AK25">
        <v>94</v>
      </c>
      <c r="AL25">
        <v>85</v>
      </c>
      <c r="AM25">
        <v>4.0999999999999996</v>
      </c>
      <c r="AN25">
        <v>9</v>
      </c>
      <c r="AO25">
        <v>60.5</v>
      </c>
      <c r="AP25">
        <v>71.7</v>
      </c>
      <c r="AQ25">
        <v>13</v>
      </c>
      <c r="AR25">
        <v>13</v>
      </c>
      <c r="AS25">
        <v>37.1</v>
      </c>
      <c r="AT25">
        <v>37.9</v>
      </c>
      <c r="AU25">
        <v>283</v>
      </c>
      <c r="AV25">
        <v>263</v>
      </c>
      <c r="AW25">
        <v>7</v>
      </c>
      <c r="AX25">
        <v>8</v>
      </c>
      <c r="AY25">
        <v>0.8</v>
      </c>
      <c r="AZ25">
        <v>11.1</v>
      </c>
    </row>
    <row r="26" spans="1:52" x14ac:dyDescent="0.35">
      <c r="A26" t="s">
        <v>32</v>
      </c>
      <c r="B26">
        <v>18</v>
      </c>
      <c r="C26">
        <v>36.6</v>
      </c>
      <c r="D26">
        <v>66</v>
      </c>
      <c r="E26">
        <v>116</v>
      </c>
      <c r="F26">
        <v>83</v>
      </c>
      <c r="G26">
        <v>94</v>
      </c>
      <c r="H26">
        <v>18</v>
      </c>
      <c r="I26">
        <v>100</v>
      </c>
      <c r="J26">
        <v>36.5</v>
      </c>
      <c r="K26">
        <v>36.799999999999997</v>
      </c>
      <c r="L26">
        <v>36.9</v>
      </c>
      <c r="M26">
        <v>80</v>
      </c>
      <c r="N26">
        <v>78</v>
      </c>
      <c r="O26">
        <v>97</v>
      </c>
      <c r="P26">
        <v>102</v>
      </c>
      <c r="Q26">
        <v>118</v>
      </c>
      <c r="R26">
        <v>102</v>
      </c>
      <c r="S26">
        <v>69</v>
      </c>
      <c r="T26">
        <v>72</v>
      </c>
      <c r="U26">
        <v>62</v>
      </c>
      <c r="V26">
        <v>80</v>
      </c>
      <c r="W26">
        <v>87.3</v>
      </c>
      <c r="X26">
        <v>76.67</v>
      </c>
      <c r="Y26">
        <v>100</v>
      </c>
      <c r="Z26">
        <v>98</v>
      </c>
      <c r="AA26">
        <v>97</v>
      </c>
      <c r="AC26">
        <v>16</v>
      </c>
      <c r="AE26">
        <v>2.6</v>
      </c>
      <c r="AF26">
        <v>2.69</v>
      </c>
      <c r="AG26">
        <v>101</v>
      </c>
      <c r="AH26">
        <v>104</v>
      </c>
      <c r="AI26">
        <v>2.97</v>
      </c>
      <c r="AJ26">
        <v>3.01</v>
      </c>
      <c r="AK26">
        <v>101</v>
      </c>
      <c r="AL26">
        <v>102</v>
      </c>
      <c r="AM26">
        <v>3.9</v>
      </c>
      <c r="AN26">
        <v>9</v>
      </c>
      <c r="AO26">
        <v>40.700000000000003</v>
      </c>
      <c r="AP26">
        <v>71.900000000000006</v>
      </c>
      <c r="AQ26">
        <v>11.4</v>
      </c>
      <c r="AR26">
        <v>10.7</v>
      </c>
      <c r="AS26">
        <v>34</v>
      </c>
      <c r="AT26">
        <v>33</v>
      </c>
      <c r="AU26">
        <v>283</v>
      </c>
      <c r="AV26">
        <v>257</v>
      </c>
      <c r="AW26">
        <v>9</v>
      </c>
      <c r="AX26">
        <v>13</v>
      </c>
      <c r="AY26">
        <v>0.3</v>
      </c>
      <c r="AZ26">
        <v>7.1</v>
      </c>
    </row>
    <row r="27" spans="1:52" x14ac:dyDescent="0.35">
      <c r="B27" s="1" t="s">
        <v>29</v>
      </c>
      <c r="C27" s="2">
        <f>AVERAGE(C21:C26)</f>
        <v>36.783333333333339</v>
      </c>
      <c r="D27" s="2">
        <f t="shared" ref="D27:AZ27" si="4">AVERAGE(D21:D26)</f>
        <v>68.166666666666671</v>
      </c>
      <c r="E27" s="2">
        <f t="shared" si="4"/>
        <v>117</v>
      </c>
      <c r="F27" s="2">
        <f t="shared" si="4"/>
        <v>74</v>
      </c>
      <c r="G27" s="2">
        <f t="shared" si="4"/>
        <v>88.316666666666677</v>
      </c>
      <c r="H27" s="2">
        <f t="shared" si="4"/>
        <v>17.666666666666668</v>
      </c>
      <c r="I27" s="2">
        <f t="shared" si="4"/>
        <v>99</v>
      </c>
      <c r="J27" s="2">
        <f t="shared" si="4"/>
        <v>36.5</v>
      </c>
      <c r="K27" s="2">
        <f t="shared" si="4"/>
        <v>36.383333333333333</v>
      </c>
      <c r="L27" s="2">
        <f t="shared" si="4"/>
        <v>36.950000000000003</v>
      </c>
      <c r="M27" s="2">
        <f t="shared" si="4"/>
        <v>65.666666666666671</v>
      </c>
      <c r="N27" s="2">
        <f>AVERAGE(N21:N26)</f>
        <v>69.5</v>
      </c>
      <c r="O27" s="2">
        <f t="shared" si="4"/>
        <v>86.5</v>
      </c>
      <c r="P27" s="2">
        <f t="shared" si="4"/>
        <v>116.33333333333333</v>
      </c>
      <c r="Q27" s="2">
        <f>AVERAGE(Q21:Q26)</f>
        <v>118</v>
      </c>
      <c r="R27" s="2">
        <f t="shared" si="4"/>
        <v>97.833333333333329</v>
      </c>
      <c r="S27" s="2">
        <f t="shared" si="4"/>
        <v>72.166666666666671</v>
      </c>
      <c r="T27" s="2">
        <f>AVERAGE(T21:T26)</f>
        <v>71.5</v>
      </c>
      <c r="U27" s="2">
        <f t="shared" si="4"/>
        <v>54.666666666666664</v>
      </c>
      <c r="V27" s="2">
        <f t="shared" si="4"/>
        <v>86.850000000000009</v>
      </c>
      <c r="W27" s="2">
        <f>AVERAGE(W21:W26)</f>
        <v>86.966666666666654</v>
      </c>
      <c r="X27" s="2">
        <f t="shared" si="4"/>
        <v>72.666666666666671</v>
      </c>
      <c r="Y27" s="2">
        <f t="shared" si="4"/>
        <v>99.5</v>
      </c>
      <c r="Z27" s="2">
        <f>AVERAGE(Z21:Z26)</f>
        <v>99.166666666666671</v>
      </c>
      <c r="AA27" s="2">
        <f t="shared" si="4"/>
        <v>96.833333333333329</v>
      </c>
      <c r="AB27" s="2">
        <f t="shared" si="4"/>
        <v>16.399999999999999</v>
      </c>
      <c r="AC27" s="2">
        <f>AVERAGE(AC21:AC26)</f>
        <v>17.333333333333332</v>
      </c>
      <c r="AD27" s="2">
        <f t="shared" si="4"/>
        <v>19.600000000000001</v>
      </c>
      <c r="AE27" s="2">
        <f t="shared" si="4"/>
        <v>3.2533333333333339</v>
      </c>
      <c r="AF27" s="2">
        <f t="shared" si="4"/>
        <v>3.0600000000000005</v>
      </c>
      <c r="AG27" s="2">
        <f t="shared" si="4"/>
        <v>97.5</v>
      </c>
      <c r="AH27" s="2">
        <f t="shared" si="4"/>
        <v>92</v>
      </c>
      <c r="AI27" s="2">
        <f t="shared" si="4"/>
        <v>3.8233333333333328</v>
      </c>
      <c r="AJ27" s="2">
        <f t="shared" si="4"/>
        <v>3.6033333333333331</v>
      </c>
      <c r="AK27" s="2">
        <f t="shared" si="4"/>
        <v>96.5</v>
      </c>
      <c r="AL27" s="2">
        <f t="shared" si="4"/>
        <v>91.666666666666671</v>
      </c>
      <c r="AM27" s="2">
        <f t="shared" si="4"/>
        <v>5.4333333333333327</v>
      </c>
      <c r="AN27" s="2">
        <f t="shared" si="4"/>
        <v>9.3333333333333339</v>
      </c>
      <c r="AO27" s="2">
        <f t="shared" si="4"/>
        <v>52.050000000000004</v>
      </c>
      <c r="AP27" s="2">
        <f t="shared" si="4"/>
        <v>69.966666666666654</v>
      </c>
      <c r="AQ27" s="2">
        <f t="shared" si="4"/>
        <v>13.100000000000001</v>
      </c>
      <c r="AR27" s="2">
        <f t="shared" si="4"/>
        <v>13.16666666666667</v>
      </c>
      <c r="AS27" s="2">
        <f t="shared" si="4"/>
        <v>38.666666666666664</v>
      </c>
      <c r="AT27" s="2">
        <f t="shared" si="4"/>
        <v>39.200000000000003</v>
      </c>
      <c r="AU27" s="2">
        <f t="shared" si="4"/>
        <v>245.83333333333334</v>
      </c>
      <c r="AV27" s="2">
        <f t="shared" si="4"/>
        <v>234.16666666666666</v>
      </c>
      <c r="AW27" s="2">
        <f t="shared" si="4"/>
        <v>6.166666666666667</v>
      </c>
      <c r="AX27" s="2">
        <f t="shared" si="4"/>
        <v>7.333333333333333</v>
      </c>
      <c r="AY27" s="2">
        <f t="shared" si="4"/>
        <v>0.8833333333333333</v>
      </c>
      <c r="AZ27" s="2">
        <f t="shared" si="4"/>
        <v>10.983333333333334</v>
      </c>
    </row>
    <row r="28" spans="1:52" x14ac:dyDescent="0.35">
      <c r="B28" s="1" t="s">
        <v>30</v>
      </c>
      <c r="C28" s="2">
        <f>STDEV(C21:C26)</f>
        <v>0.34880749227427199</v>
      </c>
      <c r="D28" s="2">
        <f t="shared" ref="D28:AZ28" si="5">STDEV(D21:D26)</f>
        <v>5.5647701360134061</v>
      </c>
      <c r="E28" s="2">
        <f t="shared" si="5"/>
        <v>6.0332412515993425</v>
      </c>
      <c r="F28" s="2">
        <f t="shared" si="5"/>
        <v>6.164414002968976</v>
      </c>
      <c r="G28" s="2">
        <f t="shared" si="5"/>
        <v>5.2582950341975563</v>
      </c>
      <c r="H28" s="2">
        <f t="shared" si="5"/>
        <v>1.5055453054181622</v>
      </c>
      <c r="I28" s="2">
        <f t="shared" si="5"/>
        <v>0.63245553203367588</v>
      </c>
      <c r="J28" s="2">
        <f t="shared" si="5"/>
        <v>0.40496913462633255</v>
      </c>
      <c r="K28" s="2">
        <f t="shared" si="5"/>
        <v>0.25625508125043345</v>
      </c>
      <c r="L28" s="2">
        <f t="shared" si="5"/>
        <v>0.16431676725154998</v>
      </c>
      <c r="M28" s="2">
        <f t="shared" si="5"/>
        <v>10.966616007988353</v>
      </c>
      <c r="N28" s="2">
        <f>STDEV(N21:N26)</f>
        <v>10.212737145349429</v>
      </c>
      <c r="O28" s="2">
        <f t="shared" si="5"/>
        <v>8.4793867702800299</v>
      </c>
      <c r="P28" s="2">
        <f t="shared" si="5"/>
        <v>10.230672835481871</v>
      </c>
      <c r="Q28" s="2">
        <f>STDEV(Q21:Q26)</f>
        <v>6.2609903369994111</v>
      </c>
      <c r="R28" s="2">
        <f t="shared" si="5"/>
        <v>7.0828431202919262</v>
      </c>
      <c r="S28" s="2">
        <f t="shared" si="5"/>
        <v>7.0261416628663751</v>
      </c>
      <c r="T28" s="2">
        <f>STDEV(T21:T26)</f>
        <v>5.6124860801609122</v>
      </c>
      <c r="U28" s="2">
        <f t="shared" si="5"/>
        <v>5.5377492419453835</v>
      </c>
      <c r="V28" s="2">
        <f t="shared" si="5"/>
        <v>7.4891254496102553</v>
      </c>
      <c r="W28" s="2">
        <f>STDEV(W21:W26)</f>
        <v>2.2580227338684331</v>
      </c>
      <c r="X28" s="2">
        <f t="shared" si="5"/>
        <v>4.6296637746888996</v>
      </c>
      <c r="Y28" s="2">
        <f t="shared" si="5"/>
        <v>0.83666002653407556</v>
      </c>
      <c r="Z28" s="2">
        <f>STDEV(Z21:Z26)</f>
        <v>0.98319208025017513</v>
      </c>
      <c r="AA28" s="2">
        <f t="shared" si="5"/>
        <v>0.75277265270908111</v>
      </c>
      <c r="AB28" s="2">
        <f t="shared" si="5"/>
        <v>0.89442719099991586</v>
      </c>
      <c r="AC28" s="2">
        <f>STDEV(AC21:AC26)</f>
        <v>1.6329931618554521</v>
      </c>
      <c r="AD28" s="2">
        <f t="shared" si="5"/>
        <v>2.1908902300206647</v>
      </c>
      <c r="AE28" s="2">
        <f t="shared" si="5"/>
        <v>0.49548629311683678</v>
      </c>
      <c r="AF28" s="2">
        <f t="shared" si="5"/>
        <v>0.48468546501828785</v>
      </c>
      <c r="AG28" s="2">
        <f t="shared" si="5"/>
        <v>5.3197744313081543</v>
      </c>
      <c r="AH28" s="2">
        <f t="shared" si="5"/>
        <v>9.0332718325089711</v>
      </c>
      <c r="AI28" s="2">
        <f t="shared" si="5"/>
        <v>0.62860692540463436</v>
      </c>
      <c r="AJ28" s="2">
        <f t="shared" si="5"/>
        <v>0.5160878478192179</v>
      </c>
      <c r="AK28" s="2">
        <f t="shared" si="5"/>
        <v>5.7532599454570104</v>
      </c>
      <c r="AL28" s="2">
        <f t="shared" si="5"/>
        <v>8.9368152418334503</v>
      </c>
      <c r="AM28" s="2">
        <f t="shared" si="5"/>
        <v>2.0016659728003279</v>
      </c>
      <c r="AN28" s="2">
        <f t="shared" si="5"/>
        <v>2.0205609782104283</v>
      </c>
      <c r="AO28" s="2">
        <f t="shared" si="5"/>
        <v>8.1086990325205583</v>
      </c>
      <c r="AP28" s="2">
        <f t="shared" si="5"/>
        <v>3.5612731805727398</v>
      </c>
      <c r="AQ28" s="2">
        <f t="shared" si="5"/>
        <v>1.0237187113655779</v>
      </c>
      <c r="AR28" s="2">
        <f t="shared" si="5"/>
        <v>1.4541893503483678</v>
      </c>
      <c r="AS28" s="2">
        <f t="shared" si="5"/>
        <v>3.2128907025709204</v>
      </c>
      <c r="AT28" s="2">
        <f t="shared" si="5"/>
        <v>4.0417817853021205</v>
      </c>
      <c r="AU28" s="2">
        <f t="shared" si="5"/>
        <v>40.067027175305412</v>
      </c>
      <c r="AV28" s="2">
        <f t="shared" si="5"/>
        <v>35.113625085807683</v>
      </c>
      <c r="AW28" s="2">
        <f t="shared" si="5"/>
        <v>2.4832774042918904</v>
      </c>
      <c r="AX28" s="2">
        <f t="shared" si="5"/>
        <v>3.829708431025352</v>
      </c>
      <c r="AY28" s="2">
        <f t="shared" si="5"/>
        <v>0.93041209507758815</v>
      </c>
      <c r="AZ28" s="2">
        <f t="shared" si="5"/>
        <v>6.9892536559110994</v>
      </c>
    </row>
    <row r="33" spans="11:29" x14ac:dyDescent="0.35">
      <c r="K33" s="2"/>
      <c r="N33" s="2"/>
      <c r="Q33" s="2"/>
      <c r="T33" s="2"/>
      <c r="W33" s="2"/>
      <c r="Z33" s="2"/>
      <c r="AC33" s="2"/>
    </row>
    <row r="34" spans="11:29" x14ac:dyDescent="0.35">
      <c r="K34" s="2"/>
      <c r="N34" s="2"/>
      <c r="Q34" s="2"/>
      <c r="T34" s="2"/>
      <c r="W34" s="2"/>
      <c r="Z34" s="2"/>
      <c r="AC34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I19" sqref="I19"/>
    </sheetView>
  </sheetViews>
  <sheetFormatPr defaultRowHeight="14.5" x14ac:dyDescent="0.35"/>
  <cols>
    <col min="1" max="1" width="17.453125" style="33" customWidth="1"/>
    <col min="2" max="2" width="9.1796875" customWidth="1"/>
    <col min="3" max="6" width="11.54296875" customWidth="1"/>
    <col min="7" max="16" width="8.7265625" style="84"/>
  </cols>
  <sheetData>
    <row r="1" spans="1:17" ht="15" thickBot="1" x14ac:dyDescent="0.4">
      <c r="A1" s="33" t="s">
        <v>95</v>
      </c>
      <c r="C1" s="33"/>
      <c r="D1" s="33"/>
      <c r="E1" s="33"/>
      <c r="F1" s="33"/>
    </row>
    <row r="2" spans="1:17" ht="15" customHeight="1" thickBot="1" x14ac:dyDescent="0.4">
      <c r="A2" s="96" t="s">
        <v>76</v>
      </c>
      <c r="B2" s="96" t="s">
        <v>18</v>
      </c>
      <c r="C2" s="169" t="s">
        <v>66</v>
      </c>
      <c r="D2" s="166"/>
      <c r="E2" s="166"/>
      <c r="F2" s="167"/>
      <c r="K2" s="89"/>
      <c r="P2" s="89"/>
    </row>
    <row r="3" spans="1:17" x14ac:dyDescent="0.35">
      <c r="A3" s="97"/>
      <c r="B3" s="97"/>
      <c r="C3" s="92" t="s">
        <v>68</v>
      </c>
      <c r="D3" s="71" t="s">
        <v>69</v>
      </c>
      <c r="E3" s="71" t="s">
        <v>29</v>
      </c>
      <c r="F3" s="113" t="s">
        <v>70</v>
      </c>
    </row>
    <row r="4" spans="1:17" ht="15" thickBot="1" x14ac:dyDescent="0.4">
      <c r="A4" s="98"/>
      <c r="B4" s="98"/>
      <c r="C4" s="93" t="s">
        <v>72</v>
      </c>
      <c r="D4" s="94" t="s">
        <v>72</v>
      </c>
      <c r="E4" s="94" t="s">
        <v>72</v>
      </c>
      <c r="F4" s="114" t="s">
        <v>73</v>
      </c>
    </row>
    <row r="5" spans="1:17" x14ac:dyDescent="0.35">
      <c r="A5" s="97" t="s">
        <v>28</v>
      </c>
      <c r="B5" s="97">
        <v>3</v>
      </c>
      <c r="C5" s="108">
        <v>4.4900000000000002E-2</v>
      </c>
      <c r="D5" s="102">
        <v>5.6599999999999998E-2</v>
      </c>
      <c r="E5" s="102">
        <f>AVERAGE(C5:D5)</f>
        <v>5.0750000000000003E-2</v>
      </c>
      <c r="F5" s="106">
        <f>E5*45/20</f>
        <v>0.1141875</v>
      </c>
      <c r="K5" s="102"/>
      <c r="P5" s="104"/>
      <c r="Q5" s="99"/>
    </row>
    <row r="6" spans="1:17" x14ac:dyDescent="0.35">
      <c r="A6" s="97" t="s">
        <v>28</v>
      </c>
      <c r="B6" s="97">
        <v>4</v>
      </c>
      <c r="C6" s="108">
        <v>8.1500000000000003E-2</v>
      </c>
      <c r="D6" s="102">
        <v>8.4599999999999995E-2</v>
      </c>
      <c r="E6" s="102">
        <f t="shared" ref="E6:E10" si="0">AVERAGE(C6:D6)</f>
        <v>8.3049999999999999E-2</v>
      </c>
      <c r="F6" s="106">
        <f t="shared" ref="F6:F10" si="1">E6*45/20</f>
        <v>0.18686249999999999</v>
      </c>
      <c r="K6" s="102"/>
      <c r="P6" s="104"/>
      <c r="Q6" s="99"/>
    </row>
    <row r="7" spans="1:17" x14ac:dyDescent="0.35">
      <c r="A7" s="97" t="s">
        <v>28</v>
      </c>
      <c r="B7" s="97">
        <v>5</v>
      </c>
      <c r="C7" s="108">
        <v>8.0100000000000005E-2</v>
      </c>
      <c r="D7" s="102">
        <v>5.8799999999999998E-2</v>
      </c>
      <c r="E7" s="102">
        <f t="shared" si="0"/>
        <v>6.9449999999999998E-2</v>
      </c>
      <c r="F7" s="106">
        <f t="shared" si="1"/>
        <v>0.1562625</v>
      </c>
      <c r="K7" s="102"/>
      <c r="P7" s="104"/>
      <c r="Q7" s="99"/>
    </row>
    <row r="8" spans="1:17" x14ac:dyDescent="0.35">
      <c r="A8" s="97" t="s">
        <v>28</v>
      </c>
      <c r="B8" s="97">
        <v>6</v>
      </c>
      <c r="C8" s="108">
        <v>4.2900000000000001E-2</v>
      </c>
      <c r="D8" s="102">
        <v>5.7200000000000001E-2</v>
      </c>
      <c r="E8" s="102">
        <f t="shared" si="0"/>
        <v>5.0049999999999997E-2</v>
      </c>
      <c r="F8" s="106">
        <f t="shared" si="1"/>
        <v>0.1126125</v>
      </c>
      <c r="K8" s="102"/>
      <c r="P8" s="104"/>
      <c r="Q8" s="99"/>
    </row>
    <row r="9" spans="1:17" x14ac:dyDescent="0.35">
      <c r="A9" s="97" t="s">
        <v>31</v>
      </c>
      <c r="B9" s="97">
        <v>7</v>
      </c>
      <c r="C9" s="108">
        <v>5.3999999999999999E-2</v>
      </c>
      <c r="D9" s="102">
        <v>3.7199999999999997E-2</v>
      </c>
      <c r="E9" s="102">
        <f t="shared" si="0"/>
        <v>4.5600000000000002E-2</v>
      </c>
      <c r="F9" s="106">
        <f t="shared" si="1"/>
        <v>0.1026</v>
      </c>
      <c r="K9" s="102"/>
      <c r="P9" s="104"/>
      <c r="Q9" s="99"/>
    </row>
    <row r="10" spans="1:17" ht="15" thickBot="1" x14ac:dyDescent="0.4">
      <c r="A10" s="98" t="s">
        <v>31</v>
      </c>
      <c r="B10" s="98">
        <v>8</v>
      </c>
      <c r="C10" s="109">
        <v>5.04E-2</v>
      </c>
      <c r="D10" s="110">
        <v>3.56E-2</v>
      </c>
      <c r="E10" s="110">
        <f t="shared" si="0"/>
        <v>4.2999999999999997E-2</v>
      </c>
      <c r="F10" s="107">
        <f t="shared" si="1"/>
        <v>9.6749999999999989E-2</v>
      </c>
      <c r="K10" s="102"/>
      <c r="P10" s="104"/>
      <c r="Q10" s="99"/>
    </row>
    <row r="11" spans="1:17" x14ac:dyDescent="0.35">
      <c r="C11" s="111"/>
      <c r="D11" s="111"/>
      <c r="E11" s="111"/>
      <c r="F11" s="111"/>
    </row>
    <row r="12" spans="1:17" s="84" customFormat="1" ht="15" thickBot="1" x14ac:dyDescent="0.4">
      <c r="C12" s="102"/>
      <c r="D12" s="102"/>
      <c r="E12" s="102"/>
      <c r="F12" s="102"/>
    </row>
    <row r="13" spans="1:17" s="84" customFormat="1" ht="15" customHeight="1" thickBot="1" x14ac:dyDescent="0.4">
      <c r="A13" s="96" t="s">
        <v>76</v>
      </c>
      <c r="B13" s="96" t="s">
        <v>18</v>
      </c>
      <c r="C13" s="165" t="s">
        <v>67</v>
      </c>
      <c r="D13" s="166"/>
      <c r="E13" s="166"/>
      <c r="F13" s="167"/>
    </row>
    <row r="14" spans="1:17" s="84" customFormat="1" x14ac:dyDescent="0.35">
      <c r="A14" s="97"/>
      <c r="B14" s="97"/>
      <c r="C14" s="108" t="s">
        <v>68</v>
      </c>
      <c r="D14" s="102" t="s">
        <v>69</v>
      </c>
      <c r="E14" s="102" t="s">
        <v>29</v>
      </c>
      <c r="F14" s="115" t="s">
        <v>70</v>
      </c>
      <c r="G14" s="89"/>
      <c r="H14" s="89"/>
      <c r="I14" s="89"/>
      <c r="J14" s="89"/>
      <c r="K14" s="89"/>
      <c r="L14" s="168"/>
      <c r="M14" s="168"/>
      <c r="N14" s="168"/>
      <c r="O14" s="168"/>
      <c r="P14" s="89"/>
    </row>
    <row r="15" spans="1:17" s="84" customFormat="1" ht="15" thickBot="1" x14ac:dyDescent="0.4">
      <c r="A15" s="98"/>
      <c r="B15" s="98"/>
      <c r="C15" s="109" t="s">
        <v>72</v>
      </c>
      <c r="D15" s="110" t="s">
        <v>72</v>
      </c>
      <c r="E15" s="110" t="s">
        <v>73</v>
      </c>
      <c r="F15" s="116" t="s">
        <v>71</v>
      </c>
    </row>
    <row r="16" spans="1:17" s="84" customFormat="1" x14ac:dyDescent="0.35">
      <c r="A16" s="97" t="s">
        <v>28</v>
      </c>
      <c r="B16" s="97">
        <v>3</v>
      </c>
      <c r="C16" s="108">
        <v>0.85099999999999998</v>
      </c>
      <c r="D16" s="102">
        <v>0.99099999999999999</v>
      </c>
      <c r="E16" s="102">
        <f>AVERAGE(C16:D16)</f>
        <v>0.92100000000000004</v>
      </c>
      <c r="F16" s="115">
        <f>E16*45/20</f>
        <v>2.0722499999999999</v>
      </c>
    </row>
    <row r="17" spans="1:17" s="84" customFormat="1" x14ac:dyDescent="0.35">
      <c r="A17" s="97" t="s">
        <v>28</v>
      </c>
      <c r="B17" s="97">
        <v>4</v>
      </c>
      <c r="C17" s="108">
        <v>0.186</v>
      </c>
      <c r="D17" s="102">
        <v>0.191</v>
      </c>
      <c r="E17" s="102">
        <f t="shared" ref="E17:E21" si="2">AVERAGE(C17:D17)</f>
        <v>0.1885</v>
      </c>
      <c r="F17" s="115">
        <f t="shared" ref="F17:F21" si="3">E17*45/20</f>
        <v>0.42412499999999997</v>
      </c>
      <c r="G17" s="100"/>
      <c r="H17" s="100"/>
      <c r="I17" s="102"/>
      <c r="J17" s="102"/>
      <c r="K17" s="102"/>
      <c r="L17" s="103"/>
      <c r="M17" s="103"/>
      <c r="N17" s="103"/>
      <c r="O17" s="104"/>
      <c r="P17" s="104"/>
      <c r="Q17" s="105"/>
    </row>
    <row r="18" spans="1:17" s="84" customFormat="1" x14ac:dyDescent="0.35">
      <c r="A18" s="97" t="s">
        <v>28</v>
      </c>
      <c r="B18" s="97">
        <v>5</v>
      </c>
      <c r="C18" s="108">
        <v>5.6300000000000003E-2</v>
      </c>
      <c r="D18" s="102">
        <v>7.6100000000000001E-2</v>
      </c>
      <c r="E18" s="102">
        <f t="shared" si="2"/>
        <v>6.6200000000000009E-2</v>
      </c>
      <c r="F18" s="115">
        <f t="shared" si="3"/>
        <v>0.14895000000000003</v>
      </c>
      <c r="G18" s="100"/>
      <c r="H18" s="100"/>
      <c r="I18" s="102"/>
      <c r="J18" s="102"/>
      <c r="K18" s="102"/>
      <c r="L18" s="103"/>
      <c r="M18" s="103"/>
      <c r="N18" s="103"/>
      <c r="O18" s="104"/>
      <c r="P18" s="104"/>
      <c r="Q18" s="105"/>
    </row>
    <row r="19" spans="1:17" s="84" customFormat="1" x14ac:dyDescent="0.35">
      <c r="A19" s="97" t="s">
        <v>28</v>
      </c>
      <c r="B19" s="97">
        <v>6</v>
      </c>
      <c r="C19" s="108">
        <v>2.69E-2</v>
      </c>
      <c r="D19" s="102">
        <v>2.52E-2</v>
      </c>
      <c r="E19" s="102">
        <f t="shared" si="2"/>
        <v>2.605E-2</v>
      </c>
      <c r="F19" s="115">
        <f t="shared" si="3"/>
        <v>5.8612499999999998E-2</v>
      </c>
      <c r="G19" s="100"/>
      <c r="H19" s="100"/>
      <c r="I19" s="102"/>
      <c r="J19" s="102"/>
      <c r="K19" s="102"/>
      <c r="L19" s="103"/>
      <c r="M19" s="103"/>
      <c r="N19" s="103"/>
      <c r="O19" s="104"/>
      <c r="P19" s="104"/>
      <c r="Q19" s="105"/>
    </row>
    <row r="20" spans="1:17" s="84" customFormat="1" x14ac:dyDescent="0.35">
      <c r="A20" s="97" t="s">
        <v>31</v>
      </c>
      <c r="B20" s="97">
        <v>7</v>
      </c>
      <c r="C20" s="108">
        <v>2.2800000000000001E-2</v>
      </c>
      <c r="D20" s="102">
        <v>2.9100000000000001E-2</v>
      </c>
      <c r="E20" s="102">
        <f t="shared" si="2"/>
        <v>2.5950000000000001E-2</v>
      </c>
      <c r="F20" s="115">
        <f t="shared" si="3"/>
        <v>5.8387500000000002E-2</v>
      </c>
      <c r="G20" s="100"/>
      <c r="H20" s="100"/>
      <c r="I20" s="102"/>
      <c r="J20" s="102"/>
      <c r="K20" s="102"/>
      <c r="L20" s="103"/>
      <c r="M20" s="103"/>
      <c r="N20" s="103"/>
      <c r="O20" s="104"/>
      <c r="P20" s="104"/>
      <c r="Q20" s="105"/>
    </row>
    <row r="21" spans="1:17" s="84" customFormat="1" ht="15" thickBot="1" x14ac:dyDescent="0.4">
      <c r="A21" s="98" t="s">
        <v>31</v>
      </c>
      <c r="B21" s="98">
        <v>8</v>
      </c>
      <c r="C21" s="109">
        <v>5.6300000000000003E-2</v>
      </c>
      <c r="D21" s="110">
        <v>3.9899999999999998E-2</v>
      </c>
      <c r="E21" s="110">
        <f t="shared" si="2"/>
        <v>4.8100000000000004E-2</v>
      </c>
      <c r="F21" s="116">
        <f t="shared" si="3"/>
        <v>0.10822500000000002</v>
      </c>
      <c r="G21" s="100"/>
      <c r="H21" s="100"/>
      <c r="I21" s="102"/>
      <c r="J21" s="102"/>
      <c r="K21" s="102"/>
      <c r="L21" s="103"/>
      <c r="M21" s="103"/>
      <c r="N21" s="103"/>
      <c r="O21" s="104"/>
      <c r="P21" s="104"/>
      <c r="Q21" s="105"/>
    </row>
    <row r="22" spans="1:17" s="84" customFormat="1" x14ac:dyDescent="0.35">
      <c r="C22" s="102"/>
      <c r="D22" s="102"/>
      <c r="E22" s="102"/>
      <c r="F22" s="101"/>
      <c r="G22" s="100"/>
      <c r="H22" s="100"/>
      <c r="I22" s="102"/>
      <c r="J22" s="102"/>
      <c r="K22" s="102"/>
      <c r="L22" s="103"/>
      <c r="M22" s="103"/>
      <c r="N22" s="103"/>
      <c r="O22" s="104"/>
      <c r="P22" s="104"/>
      <c r="Q22" s="105"/>
    </row>
    <row r="23" spans="1:17" s="84" customFormat="1" ht="15" thickBot="1" x14ac:dyDescent="0.4">
      <c r="C23" s="102"/>
      <c r="D23" s="102"/>
      <c r="E23" s="102"/>
      <c r="F23" s="102"/>
    </row>
    <row r="24" spans="1:17" ht="17" customHeight="1" thickBot="1" x14ac:dyDescent="0.5">
      <c r="A24" s="96" t="s">
        <v>76</v>
      </c>
      <c r="B24" s="96" t="s">
        <v>18</v>
      </c>
      <c r="C24" s="165" t="s">
        <v>80</v>
      </c>
      <c r="D24" s="166"/>
      <c r="E24" s="166"/>
      <c r="F24" s="167"/>
    </row>
    <row r="25" spans="1:17" x14ac:dyDescent="0.35">
      <c r="A25" s="97"/>
      <c r="B25" s="97"/>
      <c r="C25" s="108" t="s">
        <v>68</v>
      </c>
      <c r="D25" s="102" t="s">
        <v>69</v>
      </c>
      <c r="E25" s="102" t="s">
        <v>29</v>
      </c>
      <c r="F25" s="115" t="s">
        <v>78</v>
      </c>
    </row>
    <row r="26" spans="1:17" ht="15" thickBot="1" x14ac:dyDescent="0.4">
      <c r="A26" s="98"/>
      <c r="B26" s="98"/>
      <c r="C26" s="109" t="s">
        <v>72</v>
      </c>
      <c r="D26" s="110" t="s">
        <v>72</v>
      </c>
      <c r="E26" s="110" t="s">
        <v>72</v>
      </c>
      <c r="F26" s="116" t="s">
        <v>74</v>
      </c>
    </row>
    <row r="27" spans="1:17" x14ac:dyDescent="0.35">
      <c r="A27" s="97" t="s">
        <v>28</v>
      </c>
      <c r="B27" s="97">
        <v>3</v>
      </c>
      <c r="C27" s="108">
        <v>2.4599999999999999E-3</v>
      </c>
      <c r="D27" s="102">
        <v>3.2399999999999998E-3</v>
      </c>
      <c r="E27" s="102">
        <f>AVERAGE(C27:D27)</f>
        <v>2.8500000000000001E-3</v>
      </c>
      <c r="F27" s="115">
        <f>1000*E27*45/20</f>
        <v>6.4124999999999996</v>
      </c>
    </row>
    <row r="28" spans="1:17" x14ac:dyDescent="0.35">
      <c r="A28" s="97" t="s">
        <v>28</v>
      </c>
      <c r="B28" s="97">
        <v>4</v>
      </c>
      <c r="C28" s="108">
        <v>1.48E-3</v>
      </c>
      <c r="D28" s="102">
        <v>1.9400000000000001E-3</v>
      </c>
      <c r="E28" s="102">
        <f t="shared" ref="E28:E32" si="4">AVERAGE(C28:D28)</f>
        <v>1.7100000000000001E-3</v>
      </c>
      <c r="F28" s="115">
        <f t="shared" ref="F28:F32" si="5">1000*E28*45/20</f>
        <v>3.8475000000000001</v>
      </c>
    </row>
    <row r="29" spans="1:17" x14ac:dyDescent="0.35">
      <c r="A29" s="97" t="s">
        <v>28</v>
      </c>
      <c r="B29" s="97">
        <v>5</v>
      </c>
      <c r="C29" s="108">
        <v>2.0500000000000002E-3</v>
      </c>
      <c r="D29" s="102">
        <v>1.6299999999999999E-3</v>
      </c>
      <c r="E29" s="102">
        <f t="shared" si="4"/>
        <v>1.8400000000000001E-3</v>
      </c>
      <c r="F29" s="115">
        <f t="shared" si="5"/>
        <v>4.1399999999999997</v>
      </c>
    </row>
    <row r="30" spans="1:17" x14ac:dyDescent="0.35">
      <c r="A30" s="97" t="s">
        <v>28</v>
      </c>
      <c r="B30" s="97">
        <v>6</v>
      </c>
      <c r="C30" s="108">
        <v>2.0200000000000001E-3</v>
      </c>
      <c r="D30" s="102">
        <v>1.8699999999999999E-3</v>
      </c>
      <c r="E30" s="102">
        <f t="shared" si="4"/>
        <v>1.9450000000000001E-3</v>
      </c>
      <c r="F30" s="115">
        <f t="shared" si="5"/>
        <v>4.3762500000000006</v>
      </c>
    </row>
    <row r="31" spans="1:17" x14ac:dyDescent="0.35">
      <c r="A31" s="97" t="s">
        <v>31</v>
      </c>
      <c r="B31" s="97">
        <v>7</v>
      </c>
      <c r="C31" s="108">
        <v>1.06E-3</v>
      </c>
      <c r="D31" s="102">
        <v>1.74E-3</v>
      </c>
      <c r="E31" s="102">
        <f t="shared" si="4"/>
        <v>1.4E-3</v>
      </c>
      <c r="F31" s="115">
        <f t="shared" si="5"/>
        <v>3.1499999999999995</v>
      </c>
    </row>
    <row r="32" spans="1:17" ht="15" thickBot="1" x14ac:dyDescent="0.4">
      <c r="A32" s="98" t="s">
        <v>31</v>
      </c>
      <c r="B32" s="98">
        <v>8</v>
      </c>
      <c r="C32" s="109">
        <v>2.64E-3</v>
      </c>
      <c r="D32" s="110">
        <v>1.7700000000000001E-3</v>
      </c>
      <c r="E32" s="110">
        <f t="shared" si="4"/>
        <v>2.2049999999999999E-3</v>
      </c>
      <c r="F32" s="116">
        <f t="shared" si="5"/>
        <v>4.9612500000000006</v>
      </c>
    </row>
    <row r="34" spans="1:16" x14ac:dyDescent="0.35">
      <c r="A34" s="84" t="s">
        <v>77</v>
      </c>
    </row>
    <row r="35" spans="1:16" s="33" customFormat="1" x14ac:dyDescent="0.35">
      <c r="A35" s="84" t="s">
        <v>82</v>
      </c>
      <c r="G35" s="84"/>
      <c r="H35" s="84"/>
      <c r="I35" s="84"/>
      <c r="J35" s="84"/>
      <c r="K35" s="84"/>
      <c r="L35" s="84"/>
      <c r="M35" s="84"/>
      <c r="N35" s="84"/>
      <c r="O35" s="84"/>
      <c r="P35" s="84"/>
    </row>
    <row r="36" spans="1:16" s="33" customFormat="1" ht="16.5" x14ac:dyDescent="0.45">
      <c r="A36" s="84" t="s">
        <v>81</v>
      </c>
      <c r="G36" s="84"/>
      <c r="H36" s="84"/>
      <c r="I36" s="84"/>
      <c r="J36" s="84"/>
      <c r="K36" s="84"/>
      <c r="L36" s="84"/>
      <c r="M36" s="84"/>
      <c r="N36" s="84"/>
      <c r="O36" s="84"/>
      <c r="P36" s="84"/>
    </row>
    <row r="37" spans="1:16" x14ac:dyDescent="0.35">
      <c r="A37" s="84" t="s">
        <v>79</v>
      </c>
    </row>
  </sheetData>
  <mergeCells count="4">
    <mergeCell ref="C24:F24"/>
    <mergeCell ref="L14:O14"/>
    <mergeCell ref="C2:F2"/>
    <mergeCell ref="C13:F1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workbookViewId="0">
      <selection activeCell="B3" sqref="B3:B28"/>
    </sheetView>
  </sheetViews>
  <sheetFormatPr defaultRowHeight="14.5" x14ac:dyDescent="0.35"/>
  <cols>
    <col min="1" max="1" width="12" bestFit="1" customWidth="1"/>
    <col min="2" max="2" width="12.81640625" bestFit="1" customWidth="1"/>
    <col min="3" max="3" width="10.1796875" bestFit="1" customWidth="1"/>
    <col min="4" max="4" width="14.453125" bestFit="1" customWidth="1"/>
    <col min="5" max="5" width="10.1796875" bestFit="1" customWidth="1"/>
    <col min="6" max="6" width="14.453125" bestFit="1" customWidth="1"/>
    <col min="7" max="7" width="10.1796875" bestFit="1" customWidth="1"/>
    <col min="8" max="8" width="14.453125" bestFit="1" customWidth="1"/>
    <col min="9" max="9" width="10.1796875" bestFit="1" customWidth="1"/>
    <col min="10" max="10" width="14.453125" bestFit="1" customWidth="1"/>
    <col min="11" max="11" width="10.1796875" bestFit="1" customWidth="1"/>
    <col min="12" max="12" width="14.453125" bestFit="1" customWidth="1"/>
    <col min="13" max="13" width="10.1796875" bestFit="1" customWidth="1"/>
    <col min="14" max="14" width="14.453125" bestFit="1" customWidth="1"/>
    <col min="15" max="15" width="10.1796875" bestFit="1" customWidth="1"/>
    <col min="16" max="16" width="14.453125" bestFit="1" customWidth="1"/>
    <col min="17" max="17" width="10.1796875" bestFit="1" customWidth="1"/>
    <col min="18" max="18" width="14.453125" bestFit="1" customWidth="1"/>
    <col min="19" max="19" width="10.1796875" bestFit="1" customWidth="1"/>
    <col min="20" max="20" width="14.453125" bestFit="1" customWidth="1"/>
  </cols>
  <sheetData>
    <row r="1" spans="1:25" x14ac:dyDescent="0.35">
      <c r="C1" t="s">
        <v>7</v>
      </c>
      <c r="E1" t="s">
        <v>8</v>
      </c>
      <c r="G1" t="s">
        <v>9</v>
      </c>
      <c r="I1" t="s">
        <v>10</v>
      </c>
      <c r="K1" t="s">
        <v>11</v>
      </c>
      <c r="M1" t="s">
        <v>12</v>
      </c>
      <c r="O1" t="s">
        <v>13</v>
      </c>
      <c r="Q1" t="s">
        <v>14</v>
      </c>
      <c r="S1" t="s">
        <v>15</v>
      </c>
      <c r="U1" t="s">
        <v>16</v>
      </c>
      <c r="W1" t="s">
        <v>17</v>
      </c>
    </row>
    <row r="2" spans="1:25" x14ac:dyDescent="0.35">
      <c r="B2" t="s">
        <v>18</v>
      </c>
      <c r="C2" t="s">
        <v>24</v>
      </c>
      <c r="D2" t="s">
        <v>27</v>
      </c>
      <c r="E2" t="s">
        <v>24</v>
      </c>
      <c r="F2" t="s">
        <v>27</v>
      </c>
      <c r="G2" t="s">
        <v>24</v>
      </c>
      <c r="H2" t="s">
        <v>27</v>
      </c>
      <c r="I2" t="s">
        <v>24</v>
      </c>
      <c r="J2" t="s">
        <v>27</v>
      </c>
      <c r="K2" t="s">
        <v>24</v>
      </c>
      <c r="L2" t="s">
        <v>27</v>
      </c>
      <c r="M2" t="s">
        <v>24</v>
      </c>
      <c r="N2" t="s">
        <v>27</v>
      </c>
      <c r="O2" t="s">
        <v>24</v>
      </c>
      <c r="P2" t="s">
        <v>27</v>
      </c>
      <c r="Q2" t="s">
        <v>24</v>
      </c>
      <c r="R2" t="s">
        <v>27</v>
      </c>
      <c r="S2" t="s">
        <v>24</v>
      </c>
      <c r="T2" t="s">
        <v>27</v>
      </c>
      <c r="U2" t="s">
        <v>24</v>
      </c>
      <c r="V2" t="s">
        <v>27</v>
      </c>
      <c r="W2" t="s">
        <v>24</v>
      </c>
      <c r="X2" t="s">
        <v>27</v>
      </c>
    </row>
    <row r="3" spans="1:25" x14ac:dyDescent="0.35">
      <c r="A3" t="s">
        <v>28</v>
      </c>
      <c r="B3" s="33">
        <v>1</v>
      </c>
      <c r="C3">
        <v>3.41</v>
      </c>
      <c r="D3">
        <v>3.39</v>
      </c>
      <c r="E3">
        <v>101</v>
      </c>
      <c r="F3">
        <v>101</v>
      </c>
      <c r="G3">
        <v>4.0199999999999996</v>
      </c>
      <c r="H3">
        <v>3.9</v>
      </c>
      <c r="I3">
        <v>98</v>
      </c>
      <c r="J3">
        <v>95</v>
      </c>
      <c r="K3">
        <v>5.4</v>
      </c>
      <c r="L3">
        <v>8.9</v>
      </c>
      <c r="M3">
        <v>67.5</v>
      </c>
      <c r="N3">
        <v>80.599999999999994</v>
      </c>
      <c r="O3">
        <v>13.2</v>
      </c>
      <c r="P3">
        <v>13.2</v>
      </c>
      <c r="Q3">
        <v>38.799999999999997</v>
      </c>
      <c r="R3">
        <v>39</v>
      </c>
      <c r="S3">
        <v>204</v>
      </c>
      <c r="T3">
        <v>198</v>
      </c>
      <c r="U3">
        <v>7</v>
      </c>
      <c r="V3">
        <v>8</v>
      </c>
      <c r="W3">
        <v>0.2</v>
      </c>
      <c r="X3">
        <v>11.4</v>
      </c>
    </row>
    <row r="4" spans="1:25" x14ac:dyDescent="0.35">
      <c r="A4" t="s">
        <v>28</v>
      </c>
      <c r="B4" s="33">
        <v>2</v>
      </c>
      <c r="C4">
        <v>5.01</v>
      </c>
      <c r="D4">
        <v>4.74</v>
      </c>
      <c r="E4">
        <v>106</v>
      </c>
      <c r="F4">
        <v>100</v>
      </c>
      <c r="G4">
        <v>6.96</v>
      </c>
      <c r="H4">
        <v>6.88</v>
      </c>
      <c r="I4">
        <v>120</v>
      </c>
      <c r="J4">
        <v>119</v>
      </c>
      <c r="K4">
        <v>3.2</v>
      </c>
      <c r="L4">
        <v>5.7</v>
      </c>
      <c r="M4">
        <v>44.3</v>
      </c>
      <c r="N4">
        <v>51.4</v>
      </c>
      <c r="O4">
        <v>13.1</v>
      </c>
      <c r="P4">
        <v>12.4</v>
      </c>
      <c r="Q4">
        <v>37</v>
      </c>
      <c r="R4">
        <v>35.299999999999997</v>
      </c>
      <c r="S4">
        <v>176</v>
      </c>
      <c r="T4">
        <v>160</v>
      </c>
      <c r="U4">
        <v>5</v>
      </c>
      <c r="V4">
        <v>5</v>
      </c>
      <c r="W4">
        <v>0.1</v>
      </c>
      <c r="X4">
        <v>1.3</v>
      </c>
    </row>
    <row r="5" spans="1:25" x14ac:dyDescent="0.35">
      <c r="A5" t="s">
        <v>28</v>
      </c>
      <c r="B5" s="33">
        <v>3</v>
      </c>
      <c r="C5">
        <v>4.2300000000000004</v>
      </c>
      <c r="D5">
        <v>4.18</v>
      </c>
      <c r="E5">
        <v>96</v>
      </c>
      <c r="F5">
        <v>95</v>
      </c>
      <c r="G5">
        <v>5.1100000000000003</v>
      </c>
      <c r="H5">
        <v>5.05</v>
      </c>
      <c r="I5">
        <v>98</v>
      </c>
      <c r="J5">
        <v>97</v>
      </c>
      <c r="K5">
        <v>6</v>
      </c>
      <c r="L5">
        <v>7</v>
      </c>
      <c r="M5">
        <v>66.400000000000006</v>
      </c>
      <c r="N5">
        <v>64.5</v>
      </c>
      <c r="O5">
        <v>13.6</v>
      </c>
      <c r="P5">
        <v>13.7</v>
      </c>
      <c r="Q5">
        <v>40.799999999999997</v>
      </c>
      <c r="R5">
        <v>41.5</v>
      </c>
      <c r="S5">
        <v>282</v>
      </c>
      <c r="T5">
        <v>241</v>
      </c>
      <c r="U5">
        <v>10</v>
      </c>
      <c r="V5">
        <v>9</v>
      </c>
      <c r="W5">
        <v>1.9</v>
      </c>
      <c r="X5">
        <v>9.6999999999999993</v>
      </c>
    </row>
    <row r="6" spans="1:25" x14ac:dyDescent="0.35">
      <c r="A6" t="s">
        <v>28</v>
      </c>
      <c r="B6" s="33">
        <v>4</v>
      </c>
      <c r="C6">
        <v>3.19</v>
      </c>
      <c r="D6">
        <v>2.8</v>
      </c>
      <c r="E6">
        <v>96</v>
      </c>
      <c r="F6">
        <v>84</v>
      </c>
      <c r="G6">
        <v>4.04</v>
      </c>
      <c r="H6">
        <v>3.88</v>
      </c>
      <c r="I6">
        <v>102</v>
      </c>
      <c r="J6">
        <v>97</v>
      </c>
      <c r="K6">
        <v>7</v>
      </c>
      <c r="L6">
        <v>7.7</v>
      </c>
      <c r="M6">
        <v>58.2</v>
      </c>
      <c r="N6">
        <v>62.2</v>
      </c>
      <c r="O6">
        <v>11.2</v>
      </c>
      <c r="P6">
        <v>10.4</v>
      </c>
      <c r="Q6">
        <v>34.4</v>
      </c>
      <c r="R6">
        <v>31.4</v>
      </c>
      <c r="S6">
        <v>324</v>
      </c>
      <c r="T6">
        <v>266</v>
      </c>
      <c r="U6">
        <v>10</v>
      </c>
      <c r="V6">
        <v>12</v>
      </c>
      <c r="W6">
        <v>0.2</v>
      </c>
      <c r="X6">
        <v>15</v>
      </c>
    </row>
    <row r="7" spans="1:25" x14ac:dyDescent="0.35">
      <c r="A7" t="s">
        <v>28</v>
      </c>
      <c r="B7" s="33">
        <v>5</v>
      </c>
      <c r="C7">
        <v>4.6100000000000003</v>
      </c>
      <c r="D7">
        <v>4.3499999999999996</v>
      </c>
      <c r="E7">
        <v>120</v>
      </c>
      <c r="F7">
        <v>113</v>
      </c>
      <c r="G7">
        <v>5.64</v>
      </c>
      <c r="H7">
        <v>5.58</v>
      </c>
      <c r="I7">
        <v>120</v>
      </c>
      <c r="J7">
        <v>119</v>
      </c>
      <c r="K7">
        <v>6.9</v>
      </c>
      <c r="L7">
        <v>8.4</v>
      </c>
      <c r="M7">
        <v>73.099999999999994</v>
      </c>
      <c r="N7">
        <v>68.099999999999994</v>
      </c>
      <c r="O7">
        <v>14.5</v>
      </c>
      <c r="P7">
        <v>13.9</v>
      </c>
      <c r="Q7">
        <v>43.7</v>
      </c>
      <c r="R7">
        <v>40.799999999999997</v>
      </c>
      <c r="S7">
        <v>225</v>
      </c>
      <c r="T7">
        <v>187</v>
      </c>
      <c r="U7">
        <v>8</v>
      </c>
      <c r="V7">
        <v>9</v>
      </c>
      <c r="W7">
        <v>0.3</v>
      </c>
      <c r="X7">
        <v>6.3</v>
      </c>
    </row>
    <row r="8" spans="1:25" x14ac:dyDescent="0.35">
      <c r="A8" t="s">
        <v>28</v>
      </c>
      <c r="B8" s="33">
        <v>6</v>
      </c>
      <c r="C8">
        <v>3.96</v>
      </c>
      <c r="D8">
        <v>3.78</v>
      </c>
      <c r="E8">
        <v>112</v>
      </c>
      <c r="F8">
        <v>107</v>
      </c>
      <c r="G8">
        <v>4.59</v>
      </c>
      <c r="H8">
        <v>4.47</v>
      </c>
      <c r="I8">
        <v>110</v>
      </c>
      <c r="J8">
        <v>107</v>
      </c>
      <c r="K8">
        <v>6.4</v>
      </c>
      <c r="L8">
        <v>7.5</v>
      </c>
      <c r="M8">
        <v>57.4</v>
      </c>
      <c r="N8">
        <v>60.3</v>
      </c>
      <c r="O8">
        <v>11.5</v>
      </c>
      <c r="P8">
        <v>10.199999999999999</v>
      </c>
      <c r="Q8">
        <v>34.4</v>
      </c>
      <c r="R8">
        <v>31.2</v>
      </c>
      <c r="S8">
        <v>209</v>
      </c>
      <c r="T8">
        <v>184</v>
      </c>
      <c r="U8">
        <v>8</v>
      </c>
      <c r="V8">
        <v>9</v>
      </c>
      <c r="W8">
        <v>0.2</v>
      </c>
      <c r="X8">
        <v>0.5</v>
      </c>
    </row>
    <row r="9" spans="1:25" x14ac:dyDescent="0.35">
      <c r="B9" s="1" t="s">
        <v>29</v>
      </c>
      <c r="C9" s="2">
        <f t="shared" ref="C9:X9" si="0">AVERAGE(C3:C8)</f>
        <v>4.0683333333333334</v>
      </c>
      <c r="D9" s="2">
        <f t="shared" si="0"/>
        <v>3.8733333333333335</v>
      </c>
      <c r="E9" s="2">
        <f t="shared" si="0"/>
        <v>105.16666666666667</v>
      </c>
      <c r="F9" s="2">
        <f t="shared" si="0"/>
        <v>100</v>
      </c>
      <c r="G9" s="2">
        <f t="shared" si="0"/>
        <v>5.0599999999999996</v>
      </c>
      <c r="H9" s="2">
        <f t="shared" si="0"/>
        <v>4.96</v>
      </c>
      <c r="I9" s="2">
        <f t="shared" si="0"/>
        <v>108</v>
      </c>
      <c r="J9" s="2">
        <f t="shared" si="0"/>
        <v>105.66666666666667</v>
      </c>
      <c r="K9" s="2">
        <f t="shared" si="0"/>
        <v>5.8166666666666664</v>
      </c>
      <c r="L9" s="2">
        <f t="shared" si="0"/>
        <v>7.5333333333333341</v>
      </c>
      <c r="M9" s="2">
        <f t="shared" si="0"/>
        <v>61.15</v>
      </c>
      <c r="N9" s="2">
        <f t="shared" si="0"/>
        <v>64.516666666666666</v>
      </c>
      <c r="O9" s="2">
        <f t="shared" si="0"/>
        <v>12.85</v>
      </c>
      <c r="P9" s="2">
        <f t="shared" si="0"/>
        <v>12.299999999999999</v>
      </c>
      <c r="Q9" s="2">
        <f t="shared" si="0"/>
        <v>38.18333333333333</v>
      </c>
      <c r="R9" s="2">
        <f t="shared" si="0"/>
        <v>36.533333333333331</v>
      </c>
      <c r="S9" s="2">
        <f t="shared" si="0"/>
        <v>236.66666666666666</v>
      </c>
      <c r="T9" s="2">
        <f t="shared" si="0"/>
        <v>206</v>
      </c>
      <c r="U9" s="2">
        <f t="shared" si="0"/>
        <v>8</v>
      </c>
      <c r="V9" s="2">
        <f t="shared" si="0"/>
        <v>8.6666666666666661</v>
      </c>
      <c r="W9" s="2">
        <f t="shared" si="0"/>
        <v>0.48333333333333339</v>
      </c>
      <c r="X9" s="2">
        <f t="shared" si="0"/>
        <v>7.3666666666666663</v>
      </c>
      <c r="Y9" s="3"/>
    </row>
    <row r="10" spans="1:25" x14ac:dyDescent="0.35">
      <c r="B10" s="1" t="s">
        <v>30</v>
      </c>
      <c r="C10" s="2">
        <f t="shared" ref="C10:X10" si="1">STDEV(C3:C8)</f>
        <v>0.69611541188704207</v>
      </c>
      <c r="D10" s="2">
        <f t="shared" si="1"/>
        <v>0.70238640837266986</v>
      </c>
      <c r="E10" s="2">
        <f t="shared" si="1"/>
        <v>9.5166520723764325</v>
      </c>
      <c r="F10" s="2">
        <f t="shared" si="1"/>
        <v>10</v>
      </c>
      <c r="G10" s="2">
        <f t="shared" si="1"/>
        <v>1.121766464109174</v>
      </c>
      <c r="H10" s="2">
        <f t="shared" si="1"/>
        <v>1.1496956118903829</v>
      </c>
      <c r="I10" s="2">
        <f t="shared" si="1"/>
        <v>10.276186062932103</v>
      </c>
      <c r="J10" s="2">
        <f t="shared" si="1"/>
        <v>11.147495981908524</v>
      </c>
      <c r="K10" s="2">
        <f t="shared" si="1"/>
        <v>1.4119726154096164</v>
      </c>
      <c r="L10" s="2">
        <f t="shared" si="1"/>
        <v>1.1219031449580035</v>
      </c>
      <c r="M10" s="2">
        <f t="shared" si="1"/>
        <v>10.172266217515151</v>
      </c>
      <c r="N10" s="2">
        <f t="shared" si="1"/>
        <v>9.6613491121410089</v>
      </c>
      <c r="O10" s="2">
        <f t="shared" si="1"/>
        <v>1.2660963628413124</v>
      </c>
      <c r="P10" s="2">
        <f t="shared" si="1"/>
        <v>1.6346253393362049</v>
      </c>
      <c r="Q10" s="2">
        <f t="shared" si="1"/>
        <v>3.6793568278527533</v>
      </c>
      <c r="R10" s="2">
        <f t="shared" si="1"/>
        <v>4.5885364405948534</v>
      </c>
      <c r="S10" s="2">
        <f t="shared" si="1"/>
        <v>55.373880726084771</v>
      </c>
      <c r="T10" s="2">
        <f t="shared" si="1"/>
        <v>39.623225512317902</v>
      </c>
      <c r="U10" s="2">
        <f t="shared" si="1"/>
        <v>1.8973665961010275</v>
      </c>
      <c r="V10" s="2">
        <f t="shared" si="1"/>
        <v>2.2509257354845502</v>
      </c>
      <c r="W10" s="2">
        <f t="shared" si="1"/>
        <v>0.69689788826388799</v>
      </c>
      <c r="X10" s="2">
        <f t="shared" si="1"/>
        <v>5.7458390742054961</v>
      </c>
      <c r="Y10" s="3"/>
    </row>
    <row r="11" spans="1:25" x14ac:dyDescent="0.35">
      <c r="B11" s="3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x14ac:dyDescent="0.35">
      <c r="A12" t="s">
        <v>31</v>
      </c>
      <c r="B12" s="33">
        <v>7</v>
      </c>
      <c r="C12">
        <v>4.88</v>
      </c>
      <c r="D12">
        <v>4.95</v>
      </c>
      <c r="E12">
        <v>93</v>
      </c>
      <c r="F12">
        <v>94</v>
      </c>
      <c r="G12">
        <v>5.8</v>
      </c>
      <c r="H12">
        <v>5.88</v>
      </c>
      <c r="I12">
        <v>90.5</v>
      </c>
      <c r="J12">
        <v>92</v>
      </c>
      <c r="K12">
        <v>5.6</v>
      </c>
      <c r="L12">
        <v>11.1</v>
      </c>
      <c r="M12">
        <v>67.3</v>
      </c>
      <c r="N12">
        <v>73.3</v>
      </c>
      <c r="O12">
        <v>15.9</v>
      </c>
      <c r="P12">
        <v>16.100000000000001</v>
      </c>
      <c r="Q12">
        <v>46.4</v>
      </c>
      <c r="R12">
        <v>48</v>
      </c>
      <c r="S12">
        <v>158</v>
      </c>
      <c r="T12">
        <v>148</v>
      </c>
      <c r="U12">
        <v>1</v>
      </c>
      <c r="V12">
        <v>1</v>
      </c>
      <c r="W12">
        <v>0.3</v>
      </c>
      <c r="X12">
        <v>18.8</v>
      </c>
    </row>
    <row r="13" spans="1:25" x14ac:dyDescent="0.35">
      <c r="A13" t="s">
        <v>31</v>
      </c>
      <c r="B13" s="33">
        <v>8</v>
      </c>
      <c r="C13">
        <v>2.96</v>
      </c>
      <c r="D13">
        <v>3</v>
      </c>
      <c r="E13">
        <v>99</v>
      </c>
      <c r="F13">
        <v>101</v>
      </c>
      <c r="G13">
        <v>4.3499999999999996</v>
      </c>
      <c r="H13">
        <v>4.3899999999999997</v>
      </c>
      <c r="I13">
        <v>119</v>
      </c>
      <c r="J13">
        <v>120</v>
      </c>
      <c r="K13">
        <v>5.4</v>
      </c>
      <c r="L13">
        <v>9.3000000000000007</v>
      </c>
      <c r="M13">
        <v>65.2</v>
      </c>
      <c r="N13">
        <v>70.400000000000006</v>
      </c>
      <c r="O13">
        <v>13.2</v>
      </c>
      <c r="P13">
        <v>13.8</v>
      </c>
      <c r="Q13">
        <v>40</v>
      </c>
      <c r="R13">
        <v>41.8</v>
      </c>
      <c r="S13">
        <v>217</v>
      </c>
      <c r="T13">
        <v>205</v>
      </c>
      <c r="U13">
        <v>8</v>
      </c>
      <c r="V13">
        <v>9</v>
      </c>
      <c r="W13">
        <v>0.7</v>
      </c>
      <c r="X13">
        <v>7.6</v>
      </c>
    </row>
    <row r="14" spans="1:25" x14ac:dyDescent="0.35">
      <c r="A14" t="s">
        <v>31</v>
      </c>
      <c r="B14" s="33">
        <v>9</v>
      </c>
      <c r="C14">
        <v>3.73</v>
      </c>
      <c r="D14">
        <v>3.57</v>
      </c>
      <c r="E14">
        <v>94</v>
      </c>
      <c r="F14">
        <v>91</v>
      </c>
      <c r="G14">
        <v>4.59</v>
      </c>
      <c r="H14">
        <v>4.5</v>
      </c>
      <c r="I14">
        <v>98</v>
      </c>
      <c r="J14">
        <v>99</v>
      </c>
      <c r="K14">
        <v>7.8</v>
      </c>
      <c r="L14">
        <v>10.8</v>
      </c>
      <c r="M14">
        <v>68.599999999999994</v>
      </c>
      <c r="N14">
        <v>70</v>
      </c>
      <c r="O14">
        <v>12.6</v>
      </c>
      <c r="P14">
        <v>12.6</v>
      </c>
      <c r="Q14">
        <v>38.799999999999997</v>
      </c>
      <c r="R14">
        <v>38</v>
      </c>
      <c r="S14">
        <v>210</v>
      </c>
      <c r="T14">
        <v>208</v>
      </c>
      <c r="U14">
        <v>5</v>
      </c>
      <c r="V14">
        <v>6</v>
      </c>
      <c r="W14">
        <v>0.2</v>
      </c>
      <c r="X14">
        <v>3.8</v>
      </c>
    </row>
    <row r="15" spans="1:25" x14ac:dyDescent="0.35">
      <c r="A15" t="s">
        <v>31</v>
      </c>
      <c r="B15" s="33">
        <v>10</v>
      </c>
      <c r="C15">
        <v>3.78</v>
      </c>
      <c r="D15">
        <v>3.79</v>
      </c>
      <c r="E15">
        <v>115</v>
      </c>
      <c r="F15">
        <v>115</v>
      </c>
      <c r="G15">
        <v>5.04</v>
      </c>
      <c r="H15">
        <v>5.07</v>
      </c>
      <c r="I15">
        <v>127</v>
      </c>
      <c r="J15">
        <v>128</v>
      </c>
      <c r="K15">
        <v>6.5</v>
      </c>
      <c r="L15">
        <v>7.5</v>
      </c>
      <c r="M15">
        <v>51.1</v>
      </c>
      <c r="N15">
        <v>63.7</v>
      </c>
      <c r="O15">
        <v>13.4</v>
      </c>
      <c r="P15">
        <v>12.8</v>
      </c>
      <c r="Q15">
        <v>40.4</v>
      </c>
      <c r="R15">
        <v>38</v>
      </c>
      <c r="S15">
        <v>195</v>
      </c>
      <c r="T15">
        <v>162</v>
      </c>
      <c r="U15">
        <v>4</v>
      </c>
      <c r="V15">
        <v>4</v>
      </c>
      <c r="W15">
        <v>0.1</v>
      </c>
      <c r="X15">
        <v>0.5</v>
      </c>
    </row>
    <row r="16" spans="1:25" x14ac:dyDescent="0.35">
      <c r="A16" t="s">
        <v>31</v>
      </c>
      <c r="B16" s="33">
        <v>11</v>
      </c>
      <c r="C16">
        <v>2.99</v>
      </c>
      <c r="D16">
        <v>3.05</v>
      </c>
      <c r="E16">
        <v>113</v>
      </c>
      <c r="F16">
        <v>116</v>
      </c>
      <c r="G16">
        <v>3.8</v>
      </c>
      <c r="H16">
        <v>3.83</v>
      </c>
      <c r="I16">
        <v>119</v>
      </c>
      <c r="J16">
        <v>121</v>
      </c>
      <c r="K16">
        <v>7.3</v>
      </c>
      <c r="L16">
        <v>13</v>
      </c>
      <c r="M16">
        <v>63.4</v>
      </c>
      <c r="N16">
        <v>72.900000000000006</v>
      </c>
      <c r="O16">
        <v>9.9</v>
      </c>
      <c r="P16">
        <v>10</v>
      </c>
      <c r="Q16">
        <v>30.5</v>
      </c>
      <c r="R16">
        <v>31.5</v>
      </c>
      <c r="S16">
        <v>239</v>
      </c>
      <c r="T16">
        <v>227</v>
      </c>
      <c r="U16">
        <v>17</v>
      </c>
      <c r="V16">
        <v>19</v>
      </c>
      <c r="W16">
        <v>0.2</v>
      </c>
      <c r="X16">
        <v>6.1</v>
      </c>
    </row>
    <row r="17" spans="1:24" x14ac:dyDescent="0.35">
      <c r="A17" t="s">
        <v>31</v>
      </c>
      <c r="B17" s="33">
        <v>12</v>
      </c>
      <c r="C17">
        <v>3.63</v>
      </c>
      <c r="D17">
        <v>3.51</v>
      </c>
      <c r="E17">
        <v>102</v>
      </c>
      <c r="F17">
        <v>98</v>
      </c>
      <c r="G17">
        <v>4.5599999999999996</v>
      </c>
      <c r="H17">
        <v>4.33</v>
      </c>
      <c r="I17">
        <v>109</v>
      </c>
      <c r="J17">
        <v>103</v>
      </c>
      <c r="K17">
        <v>7.2</v>
      </c>
      <c r="L17">
        <v>7.1</v>
      </c>
      <c r="M17">
        <v>63.2</v>
      </c>
      <c r="N17">
        <v>55</v>
      </c>
      <c r="O17">
        <v>13.2</v>
      </c>
      <c r="P17">
        <v>12.4</v>
      </c>
      <c r="Q17">
        <v>39.4</v>
      </c>
      <c r="R17">
        <v>36.799999999999997</v>
      </c>
      <c r="S17">
        <v>339</v>
      </c>
      <c r="T17">
        <v>278</v>
      </c>
      <c r="U17">
        <v>7</v>
      </c>
      <c r="V17">
        <v>6</v>
      </c>
      <c r="W17">
        <v>1.8</v>
      </c>
      <c r="X17">
        <v>4</v>
      </c>
    </row>
    <row r="18" spans="1:24" x14ac:dyDescent="0.35">
      <c r="B18" s="1" t="s">
        <v>29</v>
      </c>
      <c r="C18" s="2">
        <f t="shared" ref="C18:X18" si="2">AVERAGE(C12:C17)</f>
        <v>3.6616666666666666</v>
      </c>
      <c r="D18" s="2">
        <f t="shared" si="2"/>
        <v>3.6449999999999996</v>
      </c>
      <c r="E18" s="2">
        <f t="shared" si="2"/>
        <v>102.66666666666667</v>
      </c>
      <c r="F18" s="2">
        <f t="shared" si="2"/>
        <v>102.5</v>
      </c>
      <c r="G18" s="2">
        <f t="shared" si="2"/>
        <v>4.6899999999999995</v>
      </c>
      <c r="H18" s="2">
        <f t="shared" si="2"/>
        <v>4.666666666666667</v>
      </c>
      <c r="I18" s="2">
        <f t="shared" si="2"/>
        <v>110.41666666666667</v>
      </c>
      <c r="J18" s="2">
        <f t="shared" si="2"/>
        <v>110.5</v>
      </c>
      <c r="K18" s="2">
        <f t="shared" si="2"/>
        <v>6.6333333333333337</v>
      </c>
      <c r="L18" s="2">
        <f t="shared" si="2"/>
        <v>9.8000000000000007</v>
      </c>
      <c r="M18" s="2">
        <f t="shared" si="2"/>
        <v>63.133333333333326</v>
      </c>
      <c r="N18" s="2">
        <f t="shared" si="2"/>
        <v>67.55</v>
      </c>
      <c r="O18" s="2">
        <f t="shared" si="2"/>
        <v>13.033333333333333</v>
      </c>
      <c r="P18" s="2">
        <f t="shared" si="2"/>
        <v>12.950000000000001</v>
      </c>
      <c r="Q18" s="2">
        <f t="shared" si="2"/>
        <v>39.25</v>
      </c>
      <c r="R18" s="2">
        <f t="shared" si="2"/>
        <v>39.016666666666673</v>
      </c>
      <c r="S18" s="2">
        <f t="shared" si="2"/>
        <v>226.33333333333334</v>
      </c>
      <c r="T18" s="2">
        <f t="shared" si="2"/>
        <v>204.66666666666666</v>
      </c>
      <c r="U18" s="2">
        <f t="shared" si="2"/>
        <v>7</v>
      </c>
      <c r="V18" s="2">
        <f t="shared" si="2"/>
        <v>7.5</v>
      </c>
      <c r="W18" s="2">
        <f t="shared" si="2"/>
        <v>0.54999999999999993</v>
      </c>
      <c r="X18" s="2">
        <f t="shared" si="2"/>
        <v>6.8</v>
      </c>
    </row>
    <row r="19" spans="1:24" x14ac:dyDescent="0.35">
      <c r="B19" s="1" t="s">
        <v>30</v>
      </c>
      <c r="C19" s="2">
        <f t="shared" ref="C19:X19" si="3">STDEV(C12:C17)</f>
        <v>0.69964038381633431</v>
      </c>
      <c r="D19" s="2">
        <f t="shared" si="3"/>
        <v>0.70964075418482175</v>
      </c>
      <c r="E19" s="2">
        <f t="shared" si="3"/>
        <v>9.3950341493081702</v>
      </c>
      <c r="F19" s="2">
        <f t="shared" si="3"/>
        <v>10.634848376916334</v>
      </c>
      <c r="G19" s="2">
        <f t="shared" si="3"/>
        <v>0.67663875147674213</v>
      </c>
      <c r="H19" s="2">
        <f t="shared" si="3"/>
        <v>0.71449749241454208</v>
      </c>
      <c r="I19" s="2">
        <f t="shared" si="3"/>
        <v>13.965731870069169</v>
      </c>
      <c r="J19" s="2">
        <f t="shared" si="3"/>
        <v>14.404860290887934</v>
      </c>
      <c r="K19" s="2">
        <f t="shared" si="3"/>
        <v>0.97296796795509066</v>
      </c>
      <c r="L19" s="2">
        <f t="shared" si="3"/>
        <v>2.2698017534577719</v>
      </c>
      <c r="M19" s="2">
        <f t="shared" si="3"/>
        <v>6.267269474553224</v>
      </c>
      <c r="N19" s="2">
        <f t="shared" si="3"/>
        <v>7.0446433550606384</v>
      </c>
      <c r="O19" s="2">
        <f t="shared" si="3"/>
        <v>1.9190275315030303</v>
      </c>
      <c r="P19" s="2">
        <f t="shared" si="3"/>
        <v>1.9897235988950863</v>
      </c>
      <c r="Q19" s="2">
        <f t="shared" si="3"/>
        <v>5.0949975466137385</v>
      </c>
      <c r="R19" s="2">
        <f t="shared" si="3"/>
        <v>5.5123195359727006</v>
      </c>
      <c r="S19" s="2">
        <f t="shared" si="3"/>
        <v>61.415524638861982</v>
      </c>
      <c r="T19" s="2">
        <f t="shared" si="3"/>
        <v>46.7318592254435</v>
      </c>
      <c r="U19" s="2">
        <f t="shared" si="3"/>
        <v>5.4772255750516612</v>
      </c>
      <c r="V19" s="2">
        <f t="shared" si="3"/>
        <v>6.2209324059983162</v>
      </c>
      <c r="W19" s="2">
        <f t="shared" si="3"/>
        <v>0.64730209330729049</v>
      </c>
      <c r="X19" s="2">
        <f t="shared" si="3"/>
        <v>6.3507479874421096</v>
      </c>
    </row>
    <row r="20" spans="1:24" x14ac:dyDescent="0.35">
      <c r="B20" s="33"/>
    </row>
    <row r="21" spans="1:24" x14ac:dyDescent="0.35">
      <c r="A21" t="s">
        <v>32</v>
      </c>
      <c r="B21" s="33">
        <v>13</v>
      </c>
      <c r="C21">
        <v>2.94</v>
      </c>
      <c r="D21">
        <v>2.86</v>
      </c>
      <c r="E21">
        <v>94</v>
      </c>
      <c r="F21">
        <v>91</v>
      </c>
      <c r="G21">
        <v>3.52</v>
      </c>
      <c r="H21">
        <v>3.43</v>
      </c>
      <c r="I21">
        <v>94</v>
      </c>
      <c r="J21">
        <v>92</v>
      </c>
      <c r="K21">
        <v>6</v>
      </c>
      <c r="L21">
        <v>10.3</v>
      </c>
      <c r="M21">
        <v>52.7</v>
      </c>
      <c r="N21">
        <v>68.7</v>
      </c>
      <c r="O21">
        <v>12.6</v>
      </c>
      <c r="P21">
        <v>13</v>
      </c>
      <c r="Q21">
        <v>36.799999999999997</v>
      </c>
      <c r="R21">
        <v>38.5</v>
      </c>
      <c r="S21">
        <v>227</v>
      </c>
      <c r="T21">
        <v>257</v>
      </c>
      <c r="U21">
        <v>8</v>
      </c>
      <c r="V21">
        <v>9</v>
      </c>
      <c r="W21">
        <v>2.6</v>
      </c>
      <c r="X21">
        <v>4.7</v>
      </c>
    </row>
    <row r="22" spans="1:24" x14ac:dyDescent="0.35">
      <c r="A22" t="s">
        <v>32</v>
      </c>
      <c r="B22" s="33">
        <v>14</v>
      </c>
      <c r="C22">
        <v>3.8</v>
      </c>
      <c r="D22">
        <v>3.8</v>
      </c>
      <c r="E22">
        <v>97</v>
      </c>
      <c r="F22">
        <v>98</v>
      </c>
      <c r="G22">
        <v>4.24</v>
      </c>
      <c r="H22">
        <v>4.17</v>
      </c>
      <c r="I22">
        <v>91</v>
      </c>
      <c r="J22">
        <v>91</v>
      </c>
      <c r="K22">
        <v>3.2</v>
      </c>
      <c r="L22">
        <v>6.1</v>
      </c>
      <c r="M22">
        <v>43.7</v>
      </c>
      <c r="N22">
        <v>68.3</v>
      </c>
      <c r="O22">
        <v>13.4</v>
      </c>
      <c r="P22">
        <v>15</v>
      </c>
      <c r="Q22">
        <v>40.299999999999997</v>
      </c>
      <c r="R22">
        <v>44.9</v>
      </c>
      <c r="S22">
        <v>182</v>
      </c>
      <c r="T22">
        <v>169</v>
      </c>
      <c r="U22">
        <v>5</v>
      </c>
      <c r="V22">
        <v>3</v>
      </c>
      <c r="W22">
        <v>0.2</v>
      </c>
      <c r="X22">
        <v>4.4000000000000004</v>
      </c>
    </row>
    <row r="23" spans="1:24" x14ac:dyDescent="0.35">
      <c r="A23" t="s">
        <v>32</v>
      </c>
      <c r="B23" s="33">
        <v>15</v>
      </c>
      <c r="C23">
        <v>3.41</v>
      </c>
      <c r="D23">
        <v>2.8</v>
      </c>
      <c r="E23">
        <v>96</v>
      </c>
      <c r="F23">
        <v>79</v>
      </c>
      <c r="G23">
        <v>3.96</v>
      </c>
      <c r="H23">
        <v>3.37</v>
      </c>
      <c r="I23">
        <v>93</v>
      </c>
      <c r="J23">
        <v>79</v>
      </c>
      <c r="K23">
        <v>8.1</v>
      </c>
      <c r="L23">
        <v>12.3</v>
      </c>
      <c r="M23">
        <v>58.4</v>
      </c>
      <c r="N23">
        <v>74.7</v>
      </c>
      <c r="O23">
        <v>14.1</v>
      </c>
      <c r="P23">
        <v>14.2</v>
      </c>
      <c r="Q23">
        <v>42.3</v>
      </c>
      <c r="R23">
        <v>42.1</v>
      </c>
      <c r="S23">
        <v>230</v>
      </c>
      <c r="T23">
        <v>229</v>
      </c>
      <c r="U23">
        <v>2</v>
      </c>
      <c r="V23">
        <v>3</v>
      </c>
      <c r="W23">
        <v>0.2</v>
      </c>
      <c r="X23">
        <v>21.3</v>
      </c>
    </row>
    <row r="24" spans="1:24" x14ac:dyDescent="0.35">
      <c r="A24" t="s">
        <v>32</v>
      </c>
      <c r="B24" s="33">
        <v>16</v>
      </c>
      <c r="C24">
        <v>2.97</v>
      </c>
      <c r="D24">
        <v>2.67</v>
      </c>
      <c r="E24">
        <v>106</v>
      </c>
      <c r="F24">
        <v>95</v>
      </c>
      <c r="G24">
        <v>3.5</v>
      </c>
      <c r="H24">
        <v>3.33</v>
      </c>
      <c r="I24">
        <v>106</v>
      </c>
      <c r="J24">
        <v>101</v>
      </c>
      <c r="K24">
        <v>7.3</v>
      </c>
      <c r="L24">
        <v>9.3000000000000007</v>
      </c>
      <c r="M24">
        <v>56.3</v>
      </c>
      <c r="N24">
        <v>64.5</v>
      </c>
      <c r="O24">
        <v>14.1</v>
      </c>
      <c r="P24">
        <v>13.1</v>
      </c>
      <c r="Q24">
        <v>41.5</v>
      </c>
      <c r="R24">
        <v>38.799999999999997</v>
      </c>
      <c r="S24">
        <v>270</v>
      </c>
      <c r="T24">
        <v>230</v>
      </c>
      <c r="U24">
        <v>6</v>
      </c>
      <c r="V24">
        <v>8</v>
      </c>
      <c r="W24">
        <v>1.2</v>
      </c>
      <c r="X24">
        <v>17.3</v>
      </c>
    </row>
    <row r="25" spans="1:24" x14ac:dyDescent="0.35">
      <c r="A25" t="s">
        <v>32</v>
      </c>
      <c r="B25" s="33">
        <v>17</v>
      </c>
      <c r="C25">
        <v>3.8</v>
      </c>
      <c r="D25">
        <v>3.54</v>
      </c>
      <c r="E25">
        <v>91</v>
      </c>
      <c r="F25">
        <v>85</v>
      </c>
      <c r="G25">
        <v>4.75</v>
      </c>
      <c r="H25">
        <v>4.3099999999999996</v>
      </c>
      <c r="I25">
        <v>94</v>
      </c>
      <c r="J25">
        <v>85</v>
      </c>
      <c r="K25">
        <v>4.0999999999999996</v>
      </c>
      <c r="L25">
        <v>9</v>
      </c>
      <c r="M25">
        <v>60.5</v>
      </c>
      <c r="N25">
        <v>71.7</v>
      </c>
      <c r="O25">
        <v>13</v>
      </c>
      <c r="P25">
        <v>13</v>
      </c>
      <c r="Q25">
        <v>37.1</v>
      </c>
      <c r="R25">
        <v>37.9</v>
      </c>
      <c r="S25">
        <v>283</v>
      </c>
      <c r="T25">
        <v>263</v>
      </c>
      <c r="U25">
        <v>7</v>
      </c>
      <c r="V25">
        <v>8</v>
      </c>
      <c r="W25">
        <v>0.8</v>
      </c>
      <c r="X25">
        <v>11.1</v>
      </c>
    </row>
    <row r="26" spans="1:24" x14ac:dyDescent="0.35">
      <c r="A26" t="s">
        <v>32</v>
      </c>
      <c r="B26" s="33">
        <v>18</v>
      </c>
      <c r="C26">
        <v>2.6</v>
      </c>
      <c r="D26">
        <v>2.69</v>
      </c>
      <c r="E26">
        <v>101</v>
      </c>
      <c r="F26">
        <v>104</v>
      </c>
      <c r="G26">
        <v>2.97</v>
      </c>
      <c r="H26">
        <v>3.01</v>
      </c>
      <c r="I26">
        <v>101</v>
      </c>
      <c r="J26">
        <v>102</v>
      </c>
      <c r="K26">
        <v>3.9</v>
      </c>
      <c r="L26">
        <v>9</v>
      </c>
      <c r="M26">
        <v>40.700000000000003</v>
      </c>
      <c r="N26">
        <v>71.900000000000006</v>
      </c>
      <c r="O26">
        <v>11.4</v>
      </c>
      <c r="P26">
        <v>10.7</v>
      </c>
      <c r="Q26">
        <v>34</v>
      </c>
      <c r="R26">
        <v>33</v>
      </c>
      <c r="S26">
        <v>283</v>
      </c>
      <c r="T26">
        <v>257</v>
      </c>
      <c r="U26">
        <v>9</v>
      </c>
      <c r="V26">
        <v>13</v>
      </c>
      <c r="W26">
        <v>0.3</v>
      </c>
      <c r="X26">
        <v>7.1</v>
      </c>
    </row>
    <row r="27" spans="1:24" x14ac:dyDescent="0.35">
      <c r="B27" s="1" t="s">
        <v>29</v>
      </c>
      <c r="C27" s="2">
        <f t="shared" ref="C27:X27" si="4">AVERAGE(C21:C26)</f>
        <v>3.2533333333333339</v>
      </c>
      <c r="D27" s="2">
        <f t="shared" si="4"/>
        <v>3.0600000000000005</v>
      </c>
      <c r="E27" s="2">
        <f t="shared" si="4"/>
        <v>97.5</v>
      </c>
      <c r="F27" s="2">
        <f t="shared" si="4"/>
        <v>92</v>
      </c>
      <c r="G27" s="2">
        <f t="shared" si="4"/>
        <v>3.8233333333333328</v>
      </c>
      <c r="H27" s="2">
        <f t="shared" si="4"/>
        <v>3.6033333333333331</v>
      </c>
      <c r="I27" s="2">
        <f t="shared" si="4"/>
        <v>96.5</v>
      </c>
      <c r="J27" s="2">
        <f t="shared" si="4"/>
        <v>91.666666666666671</v>
      </c>
      <c r="K27" s="2">
        <f t="shared" si="4"/>
        <v>5.4333333333333327</v>
      </c>
      <c r="L27" s="2">
        <f t="shared" si="4"/>
        <v>9.3333333333333339</v>
      </c>
      <c r="M27" s="2">
        <f t="shared" si="4"/>
        <v>52.050000000000004</v>
      </c>
      <c r="N27" s="2">
        <f t="shared" si="4"/>
        <v>69.966666666666654</v>
      </c>
      <c r="O27" s="2">
        <f t="shared" si="4"/>
        <v>13.100000000000001</v>
      </c>
      <c r="P27" s="2">
        <f t="shared" si="4"/>
        <v>13.16666666666667</v>
      </c>
      <c r="Q27" s="2">
        <f t="shared" si="4"/>
        <v>38.666666666666664</v>
      </c>
      <c r="R27" s="2">
        <f t="shared" si="4"/>
        <v>39.200000000000003</v>
      </c>
      <c r="S27" s="2">
        <f t="shared" si="4"/>
        <v>245.83333333333334</v>
      </c>
      <c r="T27" s="2">
        <f t="shared" si="4"/>
        <v>234.16666666666666</v>
      </c>
      <c r="U27" s="2">
        <f t="shared" si="4"/>
        <v>6.166666666666667</v>
      </c>
      <c r="V27" s="2">
        <f t="shared" si="4"/>
        <v>7.333333333333333</v>
      </c>
      <c r="W27" s="2">
        <f t="shared" si="4"/>
        <v>0.8833333333333333</v>
      </c>
      <c r="X27" s="2">
        <f t="shared" si="4"/>
        <v>10.983333333333334</v>
      </c>
    </row>
    <row r="28" spans="1:24" x14ac:dyDescent="0.35">
      <c r="B28" s="1" t="s">
        <v>30</v>
      </c>
      <c r="C28" s="2">
        <f t="shared" ref="C28:X28" si="5">STDEV(C21:C26)</f>
        <v>0.49548629311683678</v>
      </c>
      <c r="D28" s="2">
        <f t="shared" si="5"/>
        <v>0.48468546501828785</v>
      </c>
      <c r="E28" s="2">
        <f t="shared" si="5"/>
        <v>5.3197744313081543</v>
      </c>
      <c r="F28" s="2">
        <f t="shared" si="5"/>
        <v>9.0332718325089711</v>
      </c>
      <c r="G28" s="2">
        <f t="shared" si="5"/>
        <v>0.62860692540463436</v>
      </c>
      <c r="H28" s="2">
        <f t="shared" si="5"/>
        <v>0.5160878478192179</v>
      </c>
      <c r="I28" s="2">
        <f t="shared" si="5"/>
        <v>5.7532599454570104</v>
      </c>
      <c r="J28" s="2">
        <f t="shared" si="5"/>
        <v>8.9368152418334503</v>
      </c>
      <c r="K28" s="2">
        <f t="shared" si="5"/>
        <v>2.0016659728003279</v>
      </c>
      <c r="L28" s="2">
        <f t="shared" si="5"/>
        <v>2.0205609782104283</v>
      </c>
      <c r="M28" s="2">
        <f t="shared" si="5"/>
        <v>8.1086990325205583</v>
      </c>
      <c r="N28" s="2">
        <f t="shared" si="5"/>
        <v>3.5612731805727398</v>
      </c>
      <c r="O28" s="2">
        <f t="shared" si="5"/>
        <v>1.0237187113655779</v>
      </c>
      <c r="P28" s="2">
        <f t="shared" si="5"/>
        <v>1.4541893503483678</v>
      </c>
      <c r="Q28" s="2">
        <f t="shared" si="5"/>
        <v>3.2128907025709204</v>
      </c>
      <c r="R28" s="2">
        <f t="shared" si="5"/>
        <v>4.0417817853021205</v>
      </c>
      <c r="S28" s="2">
        <f t="shared" si="5"/>
        <v>40.067027175305412</v>
      </c>
      <c r="T28" s="2">
        <f t="shared" si="5"/>
        <v>35.113625085807683</v>
      </c>
      <c r="U28" s="2">
        <f t="shared" si="5"/>
        <v>2.4832774042918904</v>
      </c>
      <c r="V28" s="2">
        <f t="shared" si="5"/>
        <v>3.829708431025352</v>
      </c>
      <c r="W28" s="2">
        <f t="shared" si="5"/>
        <v>0.93041209507758815</v>
      </c>
      <c r="X28" s="2">
        <f t="shared" si="5"/>
        <v>6.9892536559110994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activeCell="I15" sqref="I15"/>
    </sheetView>
  </sheetViews>
  <sheetFormatPr defaultRowHeight="14.5" x14ac:dyDescent="0.35"/>
  <sheetData>
    <row r="1" spans="1:16" x14ac:dyDescent="0.35">
      <c r="C1" t="s">
        <v>11</v>
      </c>
      <c r="E1" t="s">
        <v>12</v>
      </c>
      <c r="G1" t="s">
        <v>60</v>
      </c>
      <c r="I1" t="s">
        <v>14</v>
      </c>
      <c r="K1" t="s">
        <v>15</v>
      </c>
      <c r="M1" t="s">
        <v>16</v>
      </c>
      <c r="O1" t="s">
        <v>17</v>
      </c>
    </row>
    <row r="2" spans="1:16" x14ac:dyDescent="0.35">
      <c r="B2" t="s">
        <v>18</v>
      </c>
      <c r="C2" t="s">
        <v>24</v>
      </c>
      <c r="D2" t="s">
        <v>27</v>
      </c>
      <c r="E2" t="s">
        <v>24</v>
      </c>
      <c r="F2" t="s">
        <v>27</v>
      </c>
      <c r="G2" t="s">
        <v>24</v>
      </c>
      <c r="H2" t="s">
        <v>27</v>
      </c>
      <c r="I2" t="s">
        <v>24</v>
      </c>
      <c r="J2" t="s">
        <v>27</v>
      </c>
      <c r="K2" t="s">
        <v>24</v>
      </c>
      <c r="L2" t="s">
        <v>27</v>
      </c>
      <c r="M2" t="s">
        <v>24</v>
      </c>
      <c r="N2" t="s">
        <v>27</v>
      </c>
      <c r="O2" t="s">
        <v>24</v>
      </c>
      <c r="P2" t="s">
        <v>27</v>
      </c>
    </row>
    <row r="3" spans="1:16" x14ac:dyDescent="0.35">
      <c r="A3" t="s">
        <v>28</v>
      </c>
      <c r="B3" s="33">
        <v>1</v>
      </c>
      <c r="C3">
        <v>5.4</v>
      </c>
      <c r="D3">
        <v>8.9</v>
      </c>
      <c r="E3">
        <v>67.5</v>
      </c>
      <c r="F3">
        <v>80.599999999999994</v>
      </c>
      <c r="G3">
        <v>13.2</v>
      </c>
      <c r="H3">
        <v>13.2</v>
      </c>
      <c r="I3">
        <v>38.799999999999997</v>
      </c>
      <c r="J3">
        <v>39</v>
      </c>
      <c r="K3">
        <v>204</v>
      </c>
      <c r="L3">
        <v>198</v>
      </c>
      <c r="M3">
        <v>7</v>
      </c>
      <c r="N3">
        <v>8</v>
      </c>
      <c r="O3">
        <v>0.2</v>
      </c>
      <c r="P3">
        <v>11.4</v>
      </c>
    </row>
    <row r="4" spans="1:16" x14ac:dyDescent="0.35">
      <c r="A4" t="s">
        <v>28</v>
      </c>
      <c r="B4" s="33">
        <v>2</v>
      </c>
      <c r="C4">
        <v>3.2</v>
      </c>
      <c r="D4">
        <v>5.7</v>
      </c>
      <c r="E4">
        <v>44.3</v>
      </c>
      <c r="F4">
        <v>51.4</v>
      </c>
      <c r="G4">
        <v>13.1</v>
      </c>
      <c r="H4">
        <v>12.4</v>
      </c>
      <c r="I4">
        <v>37</v>
      </c>
      <c r="J4">
        <v>35.299999999999997</v>
      </c>
      <c r="K4">
        <v>176</v>
      </c>
      <c r="L4">
        <v>160</v>
      </c>
      <c r="M4">
        <v>5</v>
      </c>
      <c r="N4">
        <v>5</v>
      </c>
      <c r="O4">
        <v>0.1</v>
      </c>
      <c r="P4">
        <v>1.3</v>
      </c>
    </row>
    <row r="5" spans="1:16" x14ac:dyDescent="0.35">
      <c r="A5" t="s">
        <v>28</v>
      </c>
      <c r="B5" s="33">
        <v>3</v>
      </c>
      <c r="C5">
        <v>6</v>
      </c>
      <c r="D5">
        <v>7</v>
      </c>
      <c r="E5">
        <v>66.400000000000006</v>
      </c>
      <c r="F5">
        <v>64.5</v>
      </c>
      <c r="G5">
        <v>13.6</v>
      </c>
      <c r="H5">
        <v>13.7</v>
      </c>
      <c r="I5">
        <v>40.799999999999997</v>
      </c>
      <c r="J5">
        <v>41.5</v>
      </c>
      <c r="K5">
        <v>282</v>
      </c>
      <c r="L5">
        <v>241</v>
      </c>
      <c r="M5">
        <v>10</v>
      </c>
      <c r="N5">
        <v>9</v>
      </c>
      <c r="O5">
        <v>1.9</v>
      </c>
      <c r="P5">
        <v>9.6999999999999993</v>
      </c>
    </row>
    <row r="6" spans="1:16" x14ac:dyDescent="0.35">
      <c r="A6" t="s">
        <v>28</v>
      </c>
      <c r="B6" s="33">
        <v>4</v>
      </c>
      <c r="C6">
        <v>7</v>
      </c>
      <c r="D6">
        <v>7.7</v>
      </c>
      <c r="E6">
        <v>58.2</v>
      </c>
      <c r="F6">
        <v>62.2</v>
      </c>
      <c r="G6">
        <v>11.2</v>
      </c>
      <c r="H6">
        <v>10.4</v>
      </c>
      <c r="I6">
        <v>34.4</v>
      </c>
      <c r="J6">
        <v>31.4</v>
      </c>
      <c r="K6">
        <v>324</v>
      </c>
      <c r="L6">
        <v>266</v>
      </c>
      <c r="M6">
        <v>10</v>
      </c>
      <c r="N6">
        <v>12</v>
      </c>
      <c r="O6">
        <v>0.2</v>
      </c>
      <c r="P6">
        <v>15</v>
      </c>
    </row>
    <row r="7" spans="1:16" x14ac:dyDescent="0.35">
      <c r="A7" t="s">
        <v>28</v>
      </c>
      <c r="B7" s="33">
        <v>5</v>
      </c>
      <c r="C7">
        <v>6.9</v>
      </c>
      <c r="D7">
        <v>8.4</v>
      </c>
      <c r="E7">
        <v>73.099999999999994</v>
      </c>
      <c r="F7">
        <v>68.099999999999994</v>
      </c>
      <c r="G7">
        <v>14.5</v>
      </c>
      <c r="H7">
        <v>13.9</v>
      </c>
      <c r="I7">
        <v>43.7</v>
      </c>
      <c r="J7">
        <v>40.799999999999997</v>
      </c>
      <c r="K7">
        <v>225</v>
      </c>
      <c r="L7">
        <v>187</v>
      </c>
      <c r="M7">
        <v>8</v>
      </c>
      <c r="N7">
        <v>9</v>
      </c>
      <c r="O7">
        <v>0.3</v>
      </c>
      <c r="P7">
        <v>6.3</v>
      </c>
    </row>
    <row r="8" spans="1:16" x14ac:dyDescent="0.35">
      <c r="A8" t="s">
        <v>28</v>
      </c>
      <c r="B8" s="33">
        <v>6</v>
      </c>
      <c r="C8">
        <v>6.4</v>
      </c>
      <c r="D8">
        <v>7.5</v>
      </c>
      <c r="E8">
        <v>57.4</v>
      </c>
      <c r="F8">
        <v>60.3</v>
      </c>
      <c r="G8">
        <v>11.5</v>
      </c>
      <c r="H8">
        <v>10.199999999999999</v>
      </c>
      <c r="I8">
        <v>34.4</v>
      </c>
      <c r="J8">
        <v>31.2</v>
      </c>
      <c r="K8">
        <v>209</v>
      </c>
      <c r="L8">
        <v>184</v>
      </c>
      <c r="M8">
        <v>8</v>
      </c>
      <c r="N8">
        <v>9</v>
      </c>
      <c r="O8">
        <v>0.2</v>
      </c>
      <c r="P8">
        <v>0.5</v>
      </c>
    </row>
    <row r="9" spans="1:16" x14ac:dyDescent="0.35">
      <c r="B9" s="1" t="s">
        <v>29</v>
      </c>
      <c r="C9" s="2">
        <f t="shared" ref="C9:P9" si="0">AVERAGE(C3:C8)</f>
        <v>5.8166666666666664</v>
      </c>
      <c r="D9" s="2">
        <f t="shared" si="0"/>
        <v>7.5333333333333341</v>
      </c>
      <c r="E9" s="2">
        <f t="shared" si="0"/>
        <v>61.15</v>
      </c>
      <c r="F9" s="2">
        <f t="shared" si="0"/>
        <v>64.516666666666666</v>
      </c>
      <c r="G9" s="2">
        <f t="shared" si="0"/>
        <v>12.85</v>
      </c>
      <c r="H9" s="2">
        <f t="shared" si="0"/>
        <v>12.299999999999999</v>
      </c>
      <c r="I9" s="2">
        <f t="shared" si="0"/>
        <v>38.18333333333333</v>
      </c>
      <c r="J9" s="2">
        <f t="shared" si="0"/>
        <v>36.533333333333331</v>
      </c>
      <c r="K9" s="2">
        <f t="shared" si="0"/>
        <v>236.66666666666666</v>
      </c>
      <c r="L9" s="2">
        <f t="shared" si="0"/>
        <v>206</v>
      </c>
      <c r="M9" s="2">
        <f t="shared" si="0"/>
        <v>8</v>
      </c>
      <c r="N9" s="2">
        <f t="shared" si="0"/>
        <v>8.6666666666666661</v>
      </c>
      <c r="O9" s="2">
        <f t="shared" si="0"/>
        <v>0.48333333333333339</v>
      </c>
      <c r="P9" s="2">
        <f t="shared" si="0"/>
        <v>7.3666666666666663</v>
      </c>
    </row>
    <row r="10" spans="1:16" x14ac:dyDescent="0.35">
      <c r="B10" s="1" t="s">
        <v>30</v>
      </c>
      <c r="C10" s="2">
        <f t="shared" ref="C10:P10" si="1">STDEV(C3:C8)</f>
        <v>1.4119726154096164</v>
      </c>
      <c r="D10" s="2">
        <f t="shared" si="1"/>
        <v>1.1219031449580035</v>
      </c>
      <c r="E10" s="2">
        <f t="shared" si="1"/>
        <v>10.172266217515151</v>
      </c>
      <c r="F10" s="2">
        <f t="shared" si="1"/>
        <v>9.6613491121410089</v>
      </c>
      <c r="G10" s="2">
        <f t="shared" si="1"/>
        <v>1.2660963628413124</v>
      </c>
      <c r="H10" s="2">
        <f t="shared" si="1"/>
        <v>1.6346253393362049</v>
      </c>
      <c r="I10" s="2">
        <f t="shared" si="1"/>
        <v>3.6793568278527533</v>
      </c>
      <c r="J10" s="2">
        <f t="shared" si="1"/>
        <v>4.5885364405948534</v>
      </c>
      <c r="K10" s="2">
        <f t="shared" si="1"/>
        <v>55.373880726084771</v>
      </c>
      <c r="L10" s="2">
        <f t="shared" si="1"/>
        <v>39.623225512317902</v>
      </c>
      <c r="M10" s="2">
        <f t="shared" si="1"/>
        <v>1.8973665961010275</v>
      </c>
      <c r="N10" s="2">
        <f t="shared" si="1"/>
        <v>2.2509257354845502</v>
      </c>
      <c r="O10" s="2">
        <f t="shared" si="1"/>
        <v>0.69689788826388799</v>
      </c>
      <c r="P10" s="2">
        <f t="shared" si="1"/>
        <v>5.7458390742054961</v>
      </c>
    </row>
    <row r="11" spans="1:16" x14ac:dyDescent="0.35">
      <c r="B11" s="3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x14ac:dyDescent="0.35">
      <c r="A12" t="s">
        <v>31</v>
      </c>
      <c r="B12" s="33">
        <v>7</v>
      </c>
      <c r="C12">
        <v>5.6</v>
      </c>
      <c r="D12">
        <v>11.1</v>
      </c>
      <c r="E12">
        <v>67.3</v>
      </c>
      <c r="F12">
        <v>73.3</v>
      </c>
      <c r="G12">
        <v>15.9</v>
      </c>
      <c r="H12">
        <v>16.100000000000001</v>
      </c>
      <c r="I12">
        <v>46.4</v>
      </c>
      <c r="J12">
        <v>48</v>
      </c>
      <c r="K12">
        <v>158</v>
      </c>
      <c r="L12">
        <v>148</v>
      </c>
      <c r="M12">
        <v>1</v>
      </c>
      <c r="N12">
        <v>1</v>
      </c>
      <c r="O12">
        <v>0.3</v>
      </c>
      <c r="P12">
        <v>18.8</v>
      </c>
    </row>
    <row r="13" spans="1:16" x14ac:dyDescent="0.35">
      <c r="A13" t="s">
        <v>31</v>
      </c>
      <c r="B13" s="33">
        <v>8</v>
      </c>
      <c r="C13">
        <v>5.4</v>
      </c>
      <c r="D13">
        <v>9.3000000000000007</v>
      </c>
      <c r="E13">
        <v>65.2</v>
      </c>
      <c r="F13">
        <v>70.400000000000006</v>
      </c>
      <c r="G13">
        <v>13.2</v>
      </c>
      <c r="H13">
        <v>13.8</v>
      </c>
      <c r="I13">
        <v>40</v>
      </c>
      <c r="J13">
        <v>41.8</v>
      </c>
      <c r="K13">
        <v>217</v>
      </c>
      <c r="L13">
        <v>205</v>
      </c>
      <c r="M13">
        <v>8</v>
      </c>
      <c r="N13">
        <v>9</v>
      </c>
      <c r="O13">
        <v>0.7</v>
      </c>
      <c r="P13">
        <v>7.6</v>
      </c>
    </row>
    <row r="14" spans="1:16" x14ac:dyDescent="0.35">
      <c r="A14" t="s">
        <v>31</v>
      </c>
      <c r="B14" s="33">
        <v>9</v>
      </c>
      <c r="C14">
        <v>7.8</v>
      </c>
      <c r="D14">
        <v>10.8</v>
      </c>
      <c r="E14">
        <v>68.599999999999994</v>
      </c>
      <c r="F14">
        <v>70</v>
      </c>
      <c r="G14">
        <v>12.6</v>
      </c>
      <c r="H14">
        <v>12.6</v>
      </c>
      <c r="I14">
        <v>38.799999999999997</v>
      </c>
      <c r="J14">
        <v>38</v>
      </c>
      <c r="K14">
        <v>210</v>
      </c>
      <c r="L14">
        <v>208</v>
      </c>
      <c r="M14">
        <v>5</v>
      </c>
      <c r="N14">
        <v>6</v>
      </c>
      <c r="O14">
        <v>0.2</v>
      </c>
      <c r="P14">
        <v>3.8</v>
      </c>
    </row>
    <row r="15" spans="1:16" x14ac:dyDescent="0.35">
      <c r="A15" t="s">
        <v>31</v>
      </c>
      <c r="B15" s="33">
        <v>10</v>
      </c>
      <c r="C15">
        <v>6.5</v>
      </c>
      <c r="D15">
        <v>7.5</v>
      </c>
      <c r="E15">
        <v>51.1</v>
      </c>
      <c r="F15">
        <v>63.7</v>
      </c>
      <c r="G15">
        <v>13.4</v>
      </c>
      <c r="H15">
        <v>12.8</v>
      </c>
      <c r="I15">
        <v>40.4</v>
      </c>
      <c r="J15">
        <v>38</v>
      </c>
      <c r="K15">
        <v>195</v>
      </c>
      <c r="L15">
        <v>162</v>
      </c>
      <c r="M15">
        <v>4</v>
      </c>
      <c r="N15">
        <v>4</v>
      </c>
      <c r="O15">
        <v>0.1</v>
      </c>
      <c r="P15">
        <v>0.5</v>
      </c>
    </row>
    <row r="16" spans="1:16" x14ac:dyDescent="0.35">
      <c r="A16" t="s">
        <v>31</v>
      </c>
      <c r="B16" s="33">
        <v>11</v>
      </c>
      <c r="C16">
        <v>7.3</v>
      </c>
      <c r="D16">
        <v>13</v>
      </c>
      <c r="E16">
        <v>63.4</v>
      </c>
      <c r="F16">
        <v>72.900000000000006</v>
      </c>
      <c r="G16">
        <v>9.9</v>
      </c>
      <c r="H16">
        <v>10</v>
      </c>
      <c r="I16">
        <v>30.5</v>
      </c>
      <c r="J16">
        <v>31.5</v>
      </c>
      <c r="K16">
        <v>239</v>
      </c>
      <c r="L16">
        <v>227</v>
      </c>
      <c r="M16">
        <v>17</v>
      </c>
      <c r="N16">
        <v>19</v>
      </c>
      <c r="O16">
        <v>0.2</v>
      </c>
      <c r="P16">
        <v>6.1</v>
      </c>
    </row>
    <row r="17" spans="1:16" x14ac:dyDescent="0.35">
      <c r="A17" t="s">
        <v>31</v>
      </c>
      <c r="B17" s="33">
        <v>12</v>
      </c>
      <c r="C17">
        <v>7.2</v>
      </c>
      <c r="D17">
        <v>7.1</v>
      </c>
      <c r="E17">
        <v>63.2</v>
      </c>
      <c r="F17">
        <v>55</v>
      </c>
      <c r="G17">
        <v>13.2</v>
      </c>
      <c r="H17">
        <v>12.4</v>
      </c>
      <c r="I17">
        <v>39.4</v>
      </c>
      <c r="J17">
        <v>36.799999999999997</v>
      </c>
      <c r="K17">
        <v>339</v>
      </c>
      <c r="L17">
        <v>278</v>
      </c>
      <c r="M17">
        <v>7</v>
      </c>
      <c r="N17">
        <v>6</v>
      </c>
      <c r="O17">
        <v>1.8</v>
      </c>
      <c r="P17">
        <v>4</v>
      </c>
    </row>
    <row r="18" spans="1:16" x14ac:dyDescent="0.35">
      <c r="B18" s="1" t="s">
        <v>29</v>
      </c>
      <c r="C18" s="2">
        <f t="shared" ref="C18:P18" si="2">AVERAGE(C12:C17)</f>
        <v>6.6333333333333337</v>
      </c>
      <c r="D18" s="2">
        <f t="shared" si="2"/>
        <v>9.8000000000000007</v>
      </c>
      <c r="E18" s="2">
        <f t="shared" si="2"/>
        <v>63.133333333333326</v>
      </c>
      <c r="F18" s="2">
        <f t="shared" si="2"/>
        <v>67.55</v>
      </c>
      <c r="G18" s="2">
        <f t="shared" si="2"/>
        <v>13.033333333333333</v>
      </c>
      <c r="H18" s="2">
        <f t="shared" si="2"/>
        <v>12.950000000000001</v>
      </c>
      <c r="I18" s="2">
        <f t="shared" si="2"/>
        <v>39.25</v>
      </c>
      <c r="J18" s="2">
        <f t="shared" si="2"/>
        <v>39.016666666666673</v>
      </c>
      <c r="K18" s="2">
        <f t="shared" si="2"/>
        <v>226.33333333333334</v>
      </c>
      <c r="L18" s="2">
        <f t="shared" si="2"/>
        <v>204.66666666666666</v>
      </c>
      <c r="M18" s="2">
        <f t="shared" si="2"/>
        <v>7</v>
      </c>
      <c r="N18" s="2">
        <f t="shared" si="2"/>
        <v>7.5</v>
      </c>
      <c r="O18" s="2">
        <f t="shared" si="2"/>
        <v>0.54999999999999993</v>
      </c>
      <c r="P18" s="2">
        <f t="shared" si="2"/>
        <v>6.8</v>
      </c>
    </row>
    <row r="19" spans="1:16" x14ac:dyDescent="0.35">
      <c r="B19" s="1" t="s">
        <v>30</v>
      </c>
      <c r="C19" s="2">
        <f t="shared" ref="C19:P19" si="3">STDEV(C12:C17)</f>
        <v>0.97296796795509066</v>
      </c>
      <c r="D19" s="2">
        <f t="shared" si="3"/>
        <v>2.2698017534577719</v>
      </c>
      <c r="E19" s="2">
        <f t="shared" si="3"/>
        <v>6.267269474553224</v>
      </c>
      <c r="F19" s="2">
        <f t="shared" si="3"/>
        <v>7.0446433550606384</v>
      </c>
      <c r="G19" s="2">
        <f t="shared" si="3"/>
        <v>1.9190275315030303</v>
      </c>
      <c r="H19" s="2">
        <f t="shared" si="3"/>
        <v>1.9897235988950863</v>
      </c>
      <c r="I19" s="2">
        <f t="shared" si="3"/>
        <v>5.0949975466137385</v>
      </c>
      <c r="J19" s="2">
        <f t="shared" si="3"/>
        <v>5.5123195359727006</v>
      </c>
      <c r="K19" s="2">
        <f t="shared" si="3"/>
        <v>61.415524638861982</v>
      </c>
      <c r="L19" s="2">
        <f t="shared" si="3"/>
        <v>46.7318592254435</v>
      </c>
      <c r="M19" s="2">
        <f t="shared" si="3"/>
        <v>5.4772255750516612</v>
      </c>
      <c r="N19" s="2">
        <f t="shared" si="3"/>
        <v>6.2209324059983162</v>
      </c>
      <c r="O19" s="2">
        <f t="shared" si="3"/>
        <v>0.64730209330729049</v>
      </c>
      <c r="P19" s="2">
        <f t="shared" si="3"/>
        <v>6.3507479874421096</v>
      </c>
    </row>
    <row r="20" spans="1:16" x14ac:dyDescent="0.35">
      <c r="B20" s="33"/>
    </row>
    <row r="21" spans="1:16" x14ac:dyDescent="0.35">
      <c r="A21" t="s">
        <v>32</v>
      </c>
      <c r="B21" s="33">
        <v>13</v>
      </c>
      <c r="C21">
        <v>6</v>
      </c>
      <c r="D21">
        <v>10.3</v>
      </c>
      <c r="E21">
        <v>52.7</v>
      </c>
      <c r="F21">
        <v>68.7</v>
      </c>
      <c r="G21">
        <v>12.6</v>
      </c>
      <c r="H21">
        <v>13</v>
      </c>
      <c r="I21">
        <v>36.799999999999997</v>
      </c>
      <c r="J21">
        <v>38.5</v>
      </c>
      <c r="K21">
        <v>227</v>
      </c>
      <c r="L21">
        <v>257</v>
      </c>
      <c r="M21">
        <v>8</v>
      </c>
      <c r="N21">
        <v>9</v>
      </c>
      <c r="O21">
        <v>2.6</v>
      </c>
      <c r="P21">
        <v>4.7</v>
      </c>
    </row>
    <row r="22" spans="1:16" x14ac:dyDescent="0.35">
      <c r="A22" t="s">
        <v>32</v>
      </c>
      <c r="B22" s="33">
        <v>14</v>
      </c>
      <c r="C22">
        <v>3.2</v>
      </c>
      <c r="D22">
        <v>6.1</v>
      </c>
      <c r="E22">
        <v>43.7</v>
      </c>
      <c r="F22">
        <v>68.3</v>
      </c>
      <c r="G22">
        <v>13.4</v>
      </c>
      <c r="H22">
        <v>15</v>
      </c>
      <c r="I22">
        <v>40.299999999999997</v>
      </c>
      <c r="J22">
        <v>44.9</v>
      </c>
      <c r="K22">
        <v>182</v>
      </c>
      <c r="L22">
        <v>169</v>
      </c>
      <c r="M22">
        <v>5</v>
      </c>
      <c r="N22">
        <v>3</v>
      </c>
      <c r="O22">
        <v>0.2</v>
      </c>
      <c r="P22">
        <v>4.4000000000000004</v>
      </c>
    </row>
    <row r="23" spans="1:16" x14ac:dyDescent="0.35">
      <c r="A23" t="s">
        <v>32</v>
      </c>
      <c r="B23" s="33">
        <v>15</v>
      </c>
      <c r="C23">
        <v>8.1</v>
      </c>
      <c r="D23">
        <v>12.3</v>
      </c>
      <c r="E23">
        <v>58.4</v>
      </c>
      <c r="F23">
        <v>74.7</v>
      </c>
      <c r="G23">
        <v>14.1</v>
      </c>
      <c r="H23">
        <v>14.2</v>
      </c>
      <c r="I23">
        <v>42.3</v>
      </c>
      <c r="J23">
        <v>42.1</v>
      </c>
      <c r="K23">
        <v>230</v>
      </c>
      <c r="L23">
        <v>229</v>
      </c>
      <c r="M23">
        <v>2</v>
      </c>
      <c r="N23">
        <v>3</v>
      </c>
      <c r="O23">
        <v>0.2</v>
      </c>
      <c r="P23">
        <v>21.3</v>
      </c>
    </row>
    <row r="24" spans="1:16" x14ac:dyDescent="0.35">
      <c r="A24" t="s">
        <v>32</v>
      </c>
      <c r="B24" s="33">
        <v>16</v>
      </c>
      <c r="C24">
        <v>7.3</v>
      </c>
      <c r="D24">
        <v>9.3000000000000007</v>
      </c>
      <c r="E24">
        <v>56.3</v>
      </c>
      <c r="F24">
        <v>64.5</v>
      </c>
      <c r="G24">
        <v>14.1</v>
      </c>
      <c r="H24">
        <v>13.1</v>
      </c>
      <c r="I24">
        <v>41.5</v>
      </c>
      <c r="J24">
        <v>38.799999999999997</v>
      </c>
      <c r="K24">
        <v>270</v>
      </c>
      <c r="L24">
        <v>230</v>
      </c>
      <c r="M24">
        <v>6</v>
      </c>
      <c r="N24">
        <v>8</v>
      </c>
      <c r="O24">
        <v>1.2</v>
      </c>
      <c r="P24">
        <v>17.3</v>
      </c>
    </row>
    <row r="25" spans="1:16" x14ac:dyDescent="0.35">
      <c r="A25" t="s">
        <v>32</v>
      </c>
      <c r="B25" s="33">
        <v>17</v>
      </c>
      <c r="C25">
        <v>4.0999999999999996</v>
      </c>
      <c r="D25">
        <v>9</v>
      </c>
      <c r="E25">
        <v>60.5</v>
      </c>
      <c r="F25">
        <v>71.7</v>
      </c>
      <c r="G25">
        <v>13</v>
      </c>
      <c r="H25">
        <v>13</v>
      </c>
      <c r="I25">
        <v>37.1</v>
      </c>
      <c r="J25">
        <v>37.9</v>
      </c>
      <c r="K25">
        <v>283</v>
      </c>
      <c r="L25">
        <v>263</v>
      </c>
      <c r="M25">
        <v>7</v>
      </c>
      <c r="N25">
        <v>8</v>
      </c>
      <c r="O25">
        <v>0.8</v>
      </c>
      <c r="P25">
        <v>11.1</v>
      </c>
    </row>
    <row r="26" spans="1:16" x14ac:dyDescent="0.35">
      <c r="A26" t="s">
        <v>32</v>
      </c>
      <c r="B26" s="33">
        <v>18</v>
      </c>
      <c r="C26">
        <v>3.9</v>
      </c>
      <c r="D26">
        <v>9</v>
      </c>
      <c r="E26">
        <v>40.700000000000003</v>
      </c>
      <c r="F26">
        <v>71.900000000000006</v>
      </c>
      <c r="G26">
        <v>11.4</v>
      </c>
      <c r="H26">
        <v>10.7</v>
      </c>
      <c r="I26">
        <v>34</v>
      </c>
      <c r="J26">
        <v>33</v>
      </c>
      <c r="K26">
        <v>283</v>
      </c>
      <c r="L26">
        <v>257</v>
      </c>
      <c r="M26">
        <v>9</v>
      </c>
      <c r="N26">
        <v>13</v>
      </c>
      <c r="O26">
        <v>0.3</v>
      </c>
      <c r="P26">
        <v>7.1</v>
      </c>
    </row>
    <row r="27" spans="1:16" x14ac:dyDescent="0.35">
      <c r="B27" s="1" t="s">
        <v>29</v>
      </c>
      <c r="C27" s="2">
        <f t="shared" ref="C27:P27" si="4">AVERAGE(C21:C26)</f>
        <v>5.4333333333333327</v>
      </c>
      <c r="D27" s="2">
        <f t="shared" si="4"/>
        <v>9.3333333333333339</v>
      </c>
      <c r="E27" s="2">
        <f t="shared" si="4"/>
        <v>52.050000000000004</v>
      </c>
      <c r="F27" s="2">
        <f t="shared" si="4"/>
        <v>69.966666666666654</v>
      </c>
      <c r="G27" s="2">
        <f t="shared" si="4"/>
        <v>13.100000000000001</v>
      </c>
      <c r="H27" s="2">
        <f t="shared" si="4"/>
        <v>13.16666666666667</v>
      </c>
      <c r="I27" s="2">
        <f t="shared" si="4"/>
        <v>38.666666666666664</v>
      </c>
      <c r="J27" s="2">
        <f t="shared" si="4"/>
        <v>39.200000000000003</v>
      </c>
      <c r="K27" s="2">
        <f t="shared" si="4"/>
        <v>245.83333333333334</v>
      </c>
      <c r="L27" s="2">
        <f t="shared" si="4"/>
        <v>234.16666666666666</v>
      </c>
      <c r="M27" s="2">
        <f t="shared" si="4"/>
        <v>6.166666666666667</v>
      </c>
      <c r="N27" s="2">
        <f t="shared" si="4"/>
        <v>7.333333333333333</v>
      </c>
      <c r="O27" s="2">
        <f t="shared" si="4"/>
        <v>0.8833333333333333</v>
      </c>
      <c r="P27" s="2">
        <f t="shared" si="4"/>
        <v>10.983333333333334</v>
      </c>
    </row>
    <row r="28" spans="1:16" x14ac:dyDescent="0.35">
      <c r="B28" s="1" t="s">
        <v>30</v>
      </c>
      <c r="C28" s="2">
        <f t="shared" ref="C28:P28" si="5">STDEV(C21:C26)</f>
        <v>2.0016659728003279</v>
      </c>
      <c r="D28" s="2">
        <f t="shared" si="5"/>
        <v>2.0205609782104283</v>
      </c>
      <c r="E28" s="2">
        <f t="shared" si="5"/>
        <v>8.1086990325205583</v>
      </c>
      <c r="F28" s="2">
        <f t="shared" si="5"/>
        <v>3.5612731805727398</v>
      </c>
      <c r="G28" s="2">
        <f t="shared" si="5"/>
        <v>1.0237187113655779</v>
      </c>
      <c r="H28" s="2">
        <f t="shared" si="5"/>
        <v>1.4541893503483678</v>
      </c>
      <c r="I28" s="2">
        <f t="shared" si="5"/>
        <v>3.2128907025709204</v>
      </c>
      <c r="J28" s="2">
        <f t="shared" si="5"/>
        <v>4.0417817853021205</v>
      </c>
      <c r="K28" s="2">
        <f t="shared" si="5"/>
        <v>40.067027175305412</v>
      </c>
      <c r="L28" s="2">
        <f t="shared" si="5"/>
        <v>35.113625085807683</v>
      </c>
      <c r="M28" s="2">
        <f t="shared" si="5"/>
        <v>2.4832774042918904</v>
      </c>
      <c r="N28" s="2">
        <f t="shared" si="5"/>
        <v>3.829708431025352</v>
      </c>
      <c r="O28" s="2">
        <f t="shared" si="5"/>
        <v>0.93041209507758815</v>
      </c>
      <c r="P28" s="2">
        <f t="shared" si="5"/>
        <v>6.9892536559110994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activeCell="F22" sqref="F22"/>
    </sheetView>
  </sheetViews>
  <sheetFormatPr defaultRowHeight="14.5" x14ac:dyDescent="0.35"/>
  <cols>
    <col min="1" max="1" width="13.90625" customWidth="1"/>
    <col min="6" max="6" width="10.6328125" customWidth="1"/>
    <col min="7" max="7" width="10.7265625" customWidth="1"/>
    <col min="8" max="8" width="11.90625" customWidth="1"/>
    <col min="9" max="10" width="12.26953125" customWidth="1"/>
    <col min="11" max="11" width="10.36328125" style="71" customWidth="1"/>
    <col min="12" max="23" width="8.7265625" style="84"/>
  </cols>
  <sheetData>
    <row r="1" spans="1:21" ht="47" customHeight="1" thickBot="1" x14ac:dyDescent="0.4">
      <c r="A1" s="6" t="s">
        <v>61</v>
      </c>
      <c r="B1" s="6" t="s">
        <v>18</v>
      </c>
      <c r="C1" s="6" t="s">
        <v>33</v>
      </c>
      <c r="D1" s="6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40" t="s">
        <v>40</v>
      </c>
      <c r="K1" s="141" t="s">
        <v>102</v>
      </c>
      <c r="L1" s="137"/>
      <c r="M1" s="83"/>
      <c r="N1" s="8"/>
      <c r="O1" s="83"/>
      <c r="P1" s="8"/>
      <c r="Q1" s="83"/>
      <c r="R1" s="8"/>
      <c r="S1" s="83"/>
      <c r="T1" s="8"/>
      <c r="U1" s="83"/>
    </row>
    <row r="2" spans="1:21" x14ac:dyDescent="0.35">
      <c r="A2" s="9" t="s">
        <v>28</v>
      </c>
      <c r="B2" s="151">
        <v>1</v>
      </c>
      <c r="C2" s="152">
        <v>50.45</v>
      </c>
      <c r="D2" s="152">
        <v>48.37</v>
      </c>
      <c r="E2" s="152">
        <v>1.19</v>
      </c>
      <c r="F2" s="152">
        <v>90</v>
      </c>
      <c r="G2" s="153">
        <v>47800000</v>
      </c>
      <c r="H2" s="152">
        <v>20</v>
      </c>
      <c r="I2" s="154">
        <f t="shared" ref="I2:I18" si="0">(G2/H2)/1000</f>
        <v>2390</v>
      </c>
      <c r="J2" s="148">
        <f t="shared" ref="J2:J18" si="1">I2*(C2/100)</f>
        <v>1205.7550000000001</v>
      </c>
      <c r="K2" s="143">
        <v>1</v>
      </c>
      <c r="L2" s="121" t="s">
        <v>97</v>
      </c>
      <c r="M2" s="86"/>
      <c r="N2" s="85"/>
      <c r="O2" s="86"/>
      <c r="P2" s="85"/>
      <c r="Q2" s="86"/>
      <c r="R2" s="87"/>
      <c r="S2" s="88"/>
      <c r="T2" s="87"/>
      <c r="U2" s="88"/>
    </row>
    <row r="3" spans="1:21" x14ac:dyDescent="0.35">
      <c r="A3" s="10"/>
      <c r="B3" s="10">
        <v>2</v>
      </c>
      <c r="C3" s="155">
        <v>63.34</v>
      </c>
      <c r="D3" s="155">
        <v>36.659999999999997</v>
      </c>
      <c r="E3" s="155">
        <v>0</v>
      </c>
      <c r="F3" s="155">
        <v>82</v>
      </c>
      <c r="G3" s="156">
        <v>56000000</v>
      </c>
      <c r="H3" s="155">
        <v>20</v>
      </c>
      <c r="I3" s="157">
        <f t="shared" si="0"/>
        <v>2800</v>
      </c>
      <c r="J3" s="149">
        <f t="shared" si="1"/>
        <v>1773.5200000000002</v>
      </c>
      <c r="K3" s="145">
        <v>3</v>
      </c>
      <c r="L3" s="121" t="s">
        <v>98</v>
      </c>
      <c r="M3" s="86"/>
      <c r="N3" s="85"/>
      <c r="O3" s="86"/>
      <c r="P3" s="85"/>
      <c r="Q3" s="86"/>
      <c r="R3" s="89"/>
      <c r="S3" s="90"/>
      <c r="T3" s="89"/>
      <c r="U3" s="90"/>
    </row>
    <row r="4" spans="1:21" x14ac:dyDescent="0.35">
      <c r="A4" s="10"/>
      <c r="B4" s="10">
        <v>3</v>
      </c>
      <c r="C4" s="155">
        <v>11.88</v>
      </c>
      <c r="D4" s="155">
        <v>87.65</v>
      </c>
      <c r="E4" s="155">
        <v>0.48</v>
      </c>
      <c r="F4" s="155">
        <v>75</v>
      </c>
      <c r="G4" s="156">
        <v>27200000</v>
      </c>
      <c r="H4" s="155">
        <v>40</v>
      </c>
      <c r="I4" s="157">
        <f t="shared" si="0"/>
        <v>680</v>
      </c>
      <c r="J4" s="149">
        <f t="shared" si="1"/>
        <v>80.784000000000006</v>
      </c>
      <c r="K4" s="145">
        <v>3</v>
      </c>
      <c r="L4" s="121" t="s">
        <v>99</v>
      </c>
      <c r="M4" s="86"/>
      <c r="N4" s="85"/>
      <c r="O4" s="86"/>
      <c r="P4" s="85"/>
      <c r="Q4" s="86"/>
      <c r="R4" s="89"/>
      <c r="S4" s="90"/>
      <c r="T4" s="89"/>
      <c r="U4" s="90"/>
    </row>
    <row r="5" spans="1:21" x14ac:dyDescent="0.35">
      <c r="A5" s="10"/>
      <c r="B5" s="10">
        <v>4</v>
      </c>
      <c r="C5" s="155">
        <v>75.459999999999994</v>
      </c>
      <c r="D5" s="155">
        <v>23.97</v>
      </c>
      <c r="E5" s="155">
        <v>0.56999999999999995</v>
      </c>
      <c r="F5" s="155">
        <v>80</v>
      </c>
      <c r="G5" s="156">
        <v>143000000</v>
      </c>
      <c r="H5" s="155">
        <v>20</v>
      </c>
      <c r="I5" s="157">
        <f t="shared" si="0"/>
        <v>7150</v>
      </c>
      <c r="J5" s="149">
        <f t="shared" si="1"/>
        <v>5395.3899999999994</v>
      </c>
      <c r="K5" s="145">
        <v>1</v>
      </c>
      <c r="L5" s="122"/>
      <c r="M5" s="86"/>
      <c r="N5" s="85"/>
      <c r="O5" s="86"/>
      <c r="P5" s="85"/>
      <c r="Q5" s="86"/>
      <c r="R5" s="89"/>
      <c r="S5" s="90"/>
      <c r="T5" s="89"/>
      <c r="U5" s="90"/>
    </row>
    <row r="6" spans="1:21" x14ac:dyDescent="0.35">
      <c r="A6" s="10"/>
      <c r="B6" s="10">
        <v>5</v>
      </c>
      <c r="C6" s="155">
        <v>50.86</v>
      </c>
      <c r="D6" s="155">
        <v>47.1</v>
      </c>
      <c r="E6" s="155">
        <v>2.04</v>
      </c>
      <c r="F6" s="155">
        <v>85</v>
      </c>
      <c r="G6" s="156">
        <v>142000000</v>
      </c>
      <c r="H6" s="155">
        <v>10</v>
      </c>
      <c r="I6" s="157">
        <f t="shared" si="0"/>
        <v>14200</v>
      </c>
      <c r="J6" s="149">
        <f t="shared" si="1"/>
        <v>7222.119999999999</v>
      </c>
      <c r="K6" s="145">
        <v>2</v>
      </c>
      <c r="L6" s="122"/>
      <c r="M6" s="86"/>
      <c r="N6" s="85"/>
      <c r="O6" s="86"/>
      <c r="P6" s="85"/>
      <c r="Q6" s="86"/>
      <c r="R6" s="89"/>
      <c r="S6" s="90"/>
      <c r="T6" s="89"/>
      <c r="U6" s="90"/>
    </row>
    <row r="7" spans="1:21" ht="15" thickBot="1" x14ac:dyDescent="0.4">
      <c r="A7" s="12"/>
      <c r="B7" s="12">
        <v>6</v>
      </c>
      <c r="C7" s="158">
        <v>50.78</v>
      </c>
      <c r="D7" s="158">
        <v>47.81</v>
      </c>
      <c r="E7" s="158">
        <v>1.41</v>
      </c>
      <c r="F7" s="158">
        <v>98</v>
      </c>
      <c r="G7" s="159">
        <v>30800000</v>
      </c>
      <c r="H7" s="158">
        <v>15</v>
      </c>
      <c r="I7" s="160">
        <f t="shared" si="0"/>
        <v>2053.333333333333</v>
      </c>
      <c r="J7" s="150">
        <f t="shared" si="1"/>
        <v>1042.6826666666666</v>
      </c>
      <c r="K7" s="147">
        <v>3</v>
      </c>
      <c r="L7" s="122"/>
      <c r="M7" s="86"/>
      <c r="N7" s="85"/>
      <c r="O7" s="86"/>
      <c r="P7" s="85"/>
      <c r="Q7" s="86"/>
      <c r="R7" s="89"/>
      <c r="S7" s="90"/>
      <c r="T7" s="89"/>
      <c r="U7" s="90"/>
    </row>
    <row r="8" spans="1:21" x14ac:dyDescent="0.35">
      <c r="A8" s="9" t="s">
        <v>31</v>
      </c>
      <c r="B8" s="151">
        <v>7</v>
      </c>
      <c r="C8" s="152">
        <v>56.36</v>
      </c>
      <c r="D8" s="152">
        <v>37.46</v>
      </c>
      <c r="E8" s="152">
        <v>6.19</v>
      </c>
      <c r="F8" s="152">
        <v>100</v>
      </c>
      <c r="G8" s="153">
        <v>112000000</v>
      </c>
      <c r="H8" s="152">
        <v>10</v>
      </c>
      <c r="I8" s="142">
        <f t="shared" si="0"/>
        <v>11200</v>
      </c>
      <c r="J8" s="142">
        <f t="shared" si="1"/>
        <v>6312.32</v>
      </c>
      <c r="K8" s="143">
        <v>3</v>
      </c>
      <c r="L8" s="122"/>
      <c r="M8" s="86"/>
      <c r="N8" s="85"/>
      <c r="O8" s="86"/>
      <c r="P8" s="85"/>
      <c r="Q8" s="86"/>
      <c r="R8" s="87"/>
      <c r="S8" s="88"/>
      <c r="T8" s="87"/>
      <c r="U8" s="88"/>
    </row>
    <row r="9" spans="1:21" x14ac:dyDescent="0.35">
      <c r="A9" s="10"/>
      <c r="B9" s="10">
        <v>8</v>
      </c>
      <c r="C9" s="155">
        <v>47.25</v>
      </c>
      <c r="D9" s="155">
        <v>44.51</v>
      </c>
      <c r="E9" s="155">
        <v>8.24</v>
      </c>
      <c r="F9" s="155">
        <v>64</v>
      </c>
      <c r="G9" s="156">
        <v>67500000</v>
      </c>
      <c r="H9" s="155">
        <v>15</v>
      </c>
      <c r="I9" s="144">
        <f t="shared" si="0"/>
        <v>4500</v>
      </c>
      <c r="J9" s="144">
        <f t="shared" si="1"/>
        <v>2126.25</v>
      </c>
      <c r="K9" s="145">
        <v>2</v>
      </c>
      <c r="L9" s="122"/>
      <c r="M9" s="86"/>
      <c r="N9" s="85"/>
      <c r="O9" s="86"/>
      <c r="P9" s="85"/>
      <c r="Q9" s="86"/>
      <c r="R9" s="89"/>
      <c r="S9" s="90"/>
      <c r="T9" s="89"/>
      <c r="U9" s="90"/>
    </row>
    <row r="10" spans="1:21" x14ac:dyDescent="0.35">
      <c r="A10" s="10"/>
      <c r="B10" s="10">
        <v>9</v>
      </c>
      <c r="C10" s="155">
        <v>69.23</v>
      </c>
      <c r="D10" s="155">
        <v>30.77</v>
      </c>
      <c r="E10" s="155">
        <v>0</v>
      </c>
      <c r="F10" s="155">
        <v>90</v>
      </c>
      <c r="G10" s="156">
        <v>162000000</v>
      </c>
      <c r="H10" s="155">
        <v>10</v>
      </c>
      <c r="I10" s="144">
        <f t="shared" si="0"/>
        <v>16200</v>
      </c>
      <c r="J10" s="144">
        <f t="shared" si="1"/>
        <v>11215.26</v>
      </c>
      <c r="K10" s="145">
        <v>3</v>
      </c>
      <c r="L10" s="122"/>
      <c r="M10" s="86"/>
      <c r="N10" s="85"/>
      <c r="O10" s="86"/>
      <c r="P10" s="85"/>
      <c r="Q10" s="86"/>
      <c r="R10" s="89"/>
      <c r="S10" s="90"/>
      <c r="T10" s="89"/>
      <c r="U10" s="90"/>
    </row>
    <row r="11" spans="1:21" x14ac:dyDescent="0.35">
      <c r="A11" s="10"/>
      <c r="B11" s="10">
        <v>10</v>
      </c>
      <c r="C11" s="155">
        <v>66.17</v>
      </c>
      <c r="D11" s="155">
        <v>31.84</v>
      </c>
      <c r="E11" s="155">
        <v>1.99</v>
      </c>
      <c r="F11" s="155">
        <v>75</v>
      </c>
      <c r="G11" s="156">
        <v>36100000</v>
      </c>
      <c r="H11" s="155">
        <v>7</v>
      </c>
      <c r="I11" s="144">
        <f t="shared" si="0"/>
        <v>5157.1428571428569</v>
      </c>
      <c r="J11" s="144">
        <f t="shared" si="1"/>
        <v>3412.4814285714288</v>
      </c>
      <c r="K11" s="145">
        <v>3</v>
      </c>
      <c r="L11" s="122"/>
      <c r="M11" s="86"/>
      <c r="N11" s="85"/>
      <c r="O11" s="86"/>
      <c r="P11" s="85"/>
      <c r="Q11" s="86"/>
      <c r="R11" s="89"/>
      <c r="S11" s="90"/>
      <c r="T11" s="89"/>
      <c r="U11" s="90"/>
    </row>
    <row r="12" spans="1:21" x14ac:dyDescent="0.35">
      <c r="A12" s="10"/>
      <c r="B12" s="10">
        <v>11</v>
      </c>
      <c r="C12" s="155">
        <v>39.49</v>
      </c>
      <c r="D12" s="155">
        <v>60.51</v>
      </c>
      <c r="E12" s="155">
        <v>0</v>
      </c>
      <c r="F12" s="155">
        <v>72</v>
      </c>
      <c r="G12" s="156">
        <v>33300000</v>
      </c>
      <c r="H12" s="155">
        <v>9</v>
      </c>
      <c r="I12" s="144">
        <f t="shared" si="0"/>
        <v>3700</v>
      </c>
      <c r="J12" s="144">
        <f t="shared" si="1"/>
        <v>1461.13</v>
      </c>
      <c r="K12" s="145">
        <v>3</v>
      </c>
      <c r="L12" s="122"/>
      <c r="M12" s="86"/>
      <c r="N12" s="85"/>
      <c r="O12" s="86"/>
      <c r="P12" s="85"/>
      <c r="Q12" s="86"/>
      <c r="R12" s="89"/>
      <c r="S12" s="90"/>
      <c r="T12" s="89"/>
      <c r="U12" s="90"/>
    </row>
    <row r="13" spans="1:21" ht="15" thickBot="1" x14ac:dyDescent="0.4">
      <c r="A13" s="12"/>
      <c r="B13" s="12">
        <v>12</v>
      </c>
      <c r="C13" s="158">
        <v>67.52</v>
      </c>
      <c r="D13" s="158">
        <v>28.03</v>
      </c>
      <c r="E13" s="158">
        <v>4.46</v>
      </c>
      <c r="F13" s="158">
        <v>85</v>
      </c>
      <c r="G13" s="159">
        <v>77600000</v>
      </c>
      <c r="H13" s="158">
        <v>8</v>
      </c>
      <c r="I13" s="146">
        <f t="shared" si="0"/>
        <v>9700</v>
      </c>
      <c r="J13" s="146">
        <f t="shared" si="1"/>
        <v>6549.4399999999987</v>
      </c>
      <c r="K13" s="147">
        <v>1</v>
      </c>
      <c r="L13" s="122"/>
      <c r="M13" s="86"/>
      <c r="N13" s="85"/>
      <c r="O13" s="86"/>
      <c r="P13" s="85"/>
      <c r="Q13" s="86"/>
      <c r="R13" s="89"/>
      <c r="S13" s="90"/>
      <c r="T13" s="89"/>
      <c r="U13" s="90"/>
    </row>
    <row r="14" spans="1:21" x14ac:dyDescent="0.35">
      <c r="A14" s="9" t="s">
        <v>32</v>
      </c>
      <c r="B14" s="151">
        <v>13</v>
      </c>
      <c r="C14" s="152">
        <v>54.36</v>
      </c>
      <c r="D14" s="152">
        <v>43.96</v>
      </c>
      <c r="E14" s="152">
        <v>1.68</v>
      </c>
      <c r="F14" s="152">
        <v>90</v>
      </c>
      <c r="G14" s="153">
        <v>66400000</v>
      </c>
      <c r="H14" s="152">
        <v>8</v>
      </c>
      <c r="I14" s="142">
        <f t="shared" si="0"/>
        <v>8300</v>
      </c>
      <c r="J14" s="142">
        <f t="shared" si="1"/>
        <v>4511.88</v>
      </c>
      <c r="K14" s="143">
        <v>3</v>
      </c>
      <c r="L14" s="122"/>
      <c r="M14" s="86"/>
      <c r="N14" s="85"/>
      <c r="O14" s="86"/>
      <c r="P14" s="85"/>
      <c r="Q14" s="86"/>
      <c r="R14" s="87"/>
      <c r="S14" s="88"/>
      <c r="T14" s="87"/>
      <c r="U14" s="88"/>
    </row>
    <row r="15" spans="1:21" x14ac:dyDescent="0.35">
      <c r="A15" s="10"/>
      <c r="B15" s="10">
        <v>14</v>
      </c>
      <c r="C15" s="155">
        <v>64.19</v>
      </c>
      <c r="D15" s="155">
        <v>35.81</v>
      </c>
      <c r="E15" s="155">
        <v>0</v>
      </c>
      <c r="F15" s="155">
        <v>105</v>
      </c>
      <c r="G15" s="156">
        <v>74900000</v>
      </c>
      <c r="H15" s="155">
        <v>7</v>
      </c>
      <c r="I15" s="144">
        <f t="shared" si="0"/>
        <v>10700</v>
      </c>
      <c r="J15" s="144">
        <f t="shared" si="1"/>
        <v>6868.33</v>
      </c>
      <c r="K15" s="145">
        <v>3</v>
      </c>
      <c r="L15" s="122"/>
      <c r="M15" s="86"/>
      <c r="N15" s="85"/>
      <c r="O15" s="86"/>
      <c r="P15" s="85"/>
      <c r="Q15" s="86"/>
      <c r="R15" s="89"/>
      <c r="S15" s="90"/>
      <c r="T15" s="89"/>
      <c r="U15" s="90"/>
    </row>
    <row r="16" spans="1:21" x14ac:dyDescent="0.35">
      <c r="A16" s="10"/>
      <c r="B16" s="10">
        <v>15</v>
      </c>
      <c r="C16" s="155">
        <v>57.46</v>
      </c>
      <c r="D16" s="155">
        <v>41.53</v>
      </c>
      <c r="E16" s="155">
        <v>1.01</v>
      </c>
      <c r="F16" s="155">
        <v>60</v>
      </c>
      <c r="G16" s="156">
        <v>53200000</v>
      </c>
      <c r="H16" s="155">
        <v>7</v>
      </c>
      <c r="I16" s="144">
        <f t="shared" si="0"/>
        <v>7600</v>
      </c>
      <c r="J16" s="144">
        <f t="shared" si="1"/>
        <v>4366.96</v>
      </c>
      <c r="K16" s="145">
        <v>2</v>
      </c>
      <c r="L16" s="122"/>
      <c r="M16" s="86"/>
      <c r="N16" s="85"/>
      <c r="O16" s="86"/>
      <c r="P16" s="85"/>
      <c r="Q16" s="86"/>
      <c r="R16" s="89"/>
      <c r="S16" s="90"/>
      <c r="T16" s="89"/>
      <c r="U16" s="90"/>
    </row>
    <row r="17" spans="1:21" x14ac:dyDescent="0.35">
      <c r="A17" s="10"/>
      <c r="B17" s="10">
        <v>16</v>
      </c>
      <c r="C17" s="155">
        <v>56.84</v>
      </c>
      <c r="D17" s="155">
        <v>43.16</v>
      </c>
      <c r="E17" s="155">
        <v>0</v>
      </c>
      <c r="F17" s="155">
        <v>80</v>
      </c>
      <c r="G17" s="156">
        <v>58100000</v>
      </c>
      <c r="H17" s="155">
        <v>7</v>
      </c>
      <c r="I17" s="144">
        <f t="shared" si="0"/>
        <v>8300</v>
      </c>
      <c r="J17" s="144">
        <f t="shared" si="1"/>
        <v>4717.72</v>
      </c>
      <c r="K17" s="145">
        <v>3</v>
      </c>
      <c r="L17" s="122"/>
      <c r="M17" s="86"/>
      <c r="N17" s="85"/>
      <c r="O17" s="86"/>
      <c r="P17" s="85"/>
      <c r="Q17" s="86"/>
      <c r="R17" s="89"/>
      <c r="S17" s="90"/>
      <c r="T17" s="89"/>
      <c r="U17" s="90"/>
    </row>
    <row r="18" spans="1:21" x14ac:dyDescent="0.35">
      <c r="A18" s="10"/>
      <c r="B18" s="10">
        <v>17</v>
      </c>
      <c r="C18" s="155">
        <v>8.1199999999999992</v>
      </c>
      <c r="D18" s="155">
        <v>84.74</v>
      </c>
      <c r="E18" s="155">
        <v>7.14</v>
      </c>
      <c r="F18" s="155">
        <v>62</v>
      </c>
      <c r="G18" s="156">
        <v>2800000</v>
      </c>
      <c r="H18" s="155">
        <v>7</v>
      </c>
      <c r="I18" s="144">
        <f t="shared" si="0"/>
        <v>400</v>
      </c>
      <c r="J18" s="144">
        <f t="shared" si="1"/>
        <v>32.479999999999997</v>
      </c>
      <c r="K18" s="145">
        <v>1</v>
      </c>
      <c r="L18" s="122"/>
      <c r="M18" s="86"/>
      <c r="N18" s="85"/>
      <c r="O18" s="86"/>
      <c r="P18" s="85"/>
      <c r="Q18" s="86"/>
      <c r="R18" s="89"/>
      <c r="S18" s="90"/>
      <c r="T18" s="89"/>
      <c r="U18" s="90"/>
    </row>
    <row r="19" spans="1:21" ht="15" thickBot="1" x14ac:dyDescent="0.4">
      <c r="A19" s="12"/>
      <c r="B19" s="12">
        <v>18</v>
      </c>
      <c r="C19" s="162" t="s">
        <v>62</v>
      </c>
      <c r="D19" s="158" t="s">
        <v>62</v>
      </c>
      <c r="E19" s="158" t="s">
        <v>62</v>
      </c>
      <c r="F19" s="158">
        <v>0</v>
      </c>
      <c r="G19" s="158" t="s">
        <v>62</v>
      </c>
      <c r="H19" s="158" t="s">
        <v>62</v>
      </c>
      <c r="I19" s="146" t="s">
        <v>62</v>
      </c>
      <c r="J19" s="158" t="s">
        <v>62</v>
      </c>
      <c r="K19" s="147">
        <v>3</v>
      </c>
      <c r="L19" s="82" t="s">
        <v>111</v>
      </c>
      <c r="M19" s="86"/>
      <c r="N19" s="85"/>
      <c r="O19" s="86"/>
      <c r="P19" s="85"/>
      <c r="Q19" s="86"/>
      <c r="R19" s="89"/>
      <c r="S19" s="90"/>
      <c r="T19" s="89"/>
      <c r="U19" s="90"/>
    </row>
    <row r="20" spans="1:21" x14ac:dyDescent="0.35">
      <c r="B20" s="16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H10" sqref="H10"/>
    </sheetView>
  </sheetViews>
  <sheetFormatPr defaultRowHeight="14.5" x14ac:dyDescent="0.35"/>
  <cols>
    <col min="1" max="1" width="13.1796875" customWidth="1"/>
    <col min="2" max="2" width="14.7265625" style="58" customWidth="1"/>
    <col min="3" max="6" width="14.26953125" style="59" customWidth="1"/>
  </cols>
  <sheetData>
    <row r="1" spans="1:20" x14ac:dyDescent="0.35">
      <c r="A1" s="33" t="s">
        <v>18</v>
      </c>
      <c r="B1" s="58" t="s">
        <v>58</v>
      </c>
      <c r="C1" s="59" t="s">
        <v>54</v>
      </c>
      <c r="D1" s="59" t="s">
        <v>56</v>
      </c>
      <c r="E1" s="59" t="s">
        <v>55</v>
      </c>
      <c r="F1" s="59" t="s">
        <v>57</v>
      </c>
      <c r="G1" s="59" t="s">
        <v>96</v>
      </c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3" spans="1:20" x14ac:dyDescent="0.35">
      <c r="A3" s="33">
        <v>1</v>
      </c>
      <c r="B3" s="58" t="s">
        <v>28</v>
      </c>
      <c r="C3" s="59">
        <v>5.0799999999999999E-4</v>
      </c>
      <c r="D3" s="59">
        <v>2.8800000000000001E-4</v>
      </c>
      <c r="E3" s="59">
        <v>9.2900000000000003E-4</v>
      </c>
      <c r="F3" s="59">
        <v>3.3599999999999998E-4</v>
      </c>
      <c r="G3" s="139">
        <v>1</v>
      </c>
      <c r="H3" s="117" t="s">
        <v>97</v>
      </c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x14ac:dyDescent="0.35">
      <c r="A4" s="33">
        <v>2</v>
      </c>
      <c r="B4" s="58" t="s">
        <v>28</v>
      </c>
      <c r="C4" s="59">
        <v>1.09E-3</v>
      </c>
      <c r="D4" s="59">
        <v>1.5900000000000001E-3</v>
      </c>
      <c r="E4" s="59">
        <v>5.1999999999999995E-4</v>
      </c>
      <c r="F4" s="59">
        <v>3.5500000000000002E-3</v>
      </c>
      <c r="G4" s="139">
        <v>3</v>
      </c>
      <c r="H4" s="117" t="s">
        <v>98</v>
      </c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x14ac:dyDescent="0.35">
      <c r="A5" s="33">
        <v>3</v>
      </c>
      <c r="B5" s="58" t="s">
        <v>28</v>
      </c>
      <c r="C5" s="59">
        <v>2.7399999999999998E-3</v>
      </c>
      <c r="D5" s="59">
        <v>2.5999999999999999E-3</v>
      </c>
      <c r="E5" s="59">
        <v>6.0599999999999998E-4</v>
      </c>
      <c r="F5" s="59">
        <v>3.48E-3</v>
      </c>
      <c r="G5" s="139">
        <v>3</v>
      </c>
      <c r="H5" s="117" t="s">
        <v>99</v>
      </c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x14ac:dyDescent="0.35">
      <c r="A6" s="33">
        <v>4</v>
      </c>
      <c r="B6" s="58" t="s">
        <v>28</v>
      </c>
      <c r="C6" s="59">
        <v>1.8699999999999999E-3</v>
      </c>
      <c r="D6" s="59">
        <v>1.0399999999999999E-3</v>
      </c>
      <c r="E6" s="59">
        <v>1.0399999999999999E-3</v>
      </c>
      <c r="F6" s="59">
        <v>5.1399999999999996E-3</v>
      </c>
      <c r="G6" s="139">
        <v>1</v>
      </c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x14ac:dyDescent="0.35">
      <c r="A7" s="33">
        <v>5</v>
      </c>
      <c r="B7" s="58" t="s">
        <v>28</v>
      </c>
      <c r="C7" s="59">
        <v>0</v>
      </c>
      <c r="D7" s="59">
        <v>5.3600000000000002E-3</v>
      </c>
      <c r="E7" s="59">
        <v>0</v>
      </c>
      <c r="F7" s="59">
        <v>3.0899999999999999E-3</v>
      </c>
      <c r="G7" s="139">
        <v>2</v>
      </c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x14ac:dyDescent="0.35">
      <c r="A8" s="33">
        <v>6</v>
      </c>
      <c r="B8" s="58" t="s">
        <v>28</v>
      </c>
      <c r="C8" s="59">
        <v>9.2199999999999997E-4</v>
      </c>
      <c r="D8" s="59">
        <v>0</v>
      </c>
      <c r="E8" s="59">
        <v>5.9800000000000001E-4</v>
      </c>
      <c r="F8" s="59">
        <v>1.6800000000000001E-3</v>
      </c>
      <c r="G8" s="139">
        <v>3</v>
      </c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</row>
    <row r="9" spans="1:20" x14ac:dyDescent="0.35">
      <c r="A9" s="33">
        <v>7</v>
      </c>
      <c r="B9" s="58" t="s">
        <v>31</v>
      </c>
      <c r="C9" s="59">
        <v>1.1900000000000001E-3</v>
      </c>
      <c r="D9" s="59">
        <v>1.99E-3</v>
      </c>
      <c r="E9" s="59">
        <v>7.45E-4</v>
      </c>
      <c r="F9" s="59">
        <v>3.6900000000000001E-3</v>
      </c>
      <c r="G9" s="139">
        <v>3</v>
      </c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</row>
    <row r="10" spans="1:20" x14ac:dyDescent="0.35">
      <c r="A10" s="33">
        <v>8</v>
      </c>
      <c r="B10" s="58" t="s">
        <v>31</v>
      </c>
      <c r="C10" s="59">
        <v>2.7300000000000002E-4</v>
      </c>
      <c r="D10" s="59">
        <v>1.48E-3</v>
      </c>
      <c r="E10" s="59">
        <v>5.4000000000000001E-4</v>
      </c>
      <c r="F10" s="59">
        <v>5.1700000000000001E-3</v>
      </c>
      <c r="G10" s="139">
        <v>2</v>
      </c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</row>
    <row r="11" spans="1:20" x14ac:dyDescent="0.35">
      <c r="A11" s="33">
        <v>9</v>
      </c>
      <c r="B11" s="58" t="s">
        <v>31</v>
      </c>
      <c r="C11" s="59">
        <v>0</v>
      </c>
      <c r="D11" s="59">
        <v>3.2200000000000001E-6</v>
      </c>
      <c r="E11" s="59">
        <v>0</v>
      </c>
      <c r="F11" s="59">
        <v>3.6099999999999999E-3</v>
      </c>
      <c r="G11" s="139">
        <v>3</v>
      </c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</row>
    <row r="12" spans="1:20" x14ac:dyDescent="0.35">
      <c r="A12" s="33">
        <v>10</v>
      </c>
      <c r="B12" s="58" t="s">
        <v>31</v>
      </c>
      <c r="C12" s="59">
        <v>4.6000000000000001E-4</v>
      </c>
      <c r="D12" s="59">
        <v>7.0399999999999998E-4</v>
      </c>
      <c r="E12" s="59">
        <v>2.2599999999999999E-4</v>
      </c>
      <c r="F12" s="59">
        <v>2.82E-3</v>
      </c>
      <c r="G12" s="139">
        <v>3</v>
      </c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</row>
    <row r="13" spans="1:20" x14ac:dyDescent="0.35">
      <c r="A13" s="33">
        <v>11</v>
      </c>
      <c r="B13" s="58" t="s">
        <v>31</v>
      </c>
      <c r="C13" s="59">
        <v>1.5299999999999999E-3</v>
      </c>
      <c r="D13" s="59">
        <v>1.4599999999999999E-3</v>
      </c>
      <c r="E13" s="59">
        <v>1.15E-3</v>
      </c>
      <c r="F13" s="59">
        <v>1.5573690004173737E-3</v>
      </c>
      <c r="G13" s="139">
        <v>3</v>
      </c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</row>
    <row r="14" spans="1:20" x14ac:dyDescent="0.35">
      <c r="A14" s="33">
        <v>12</v>
      </c>
      <c r="B14" s="58" t="s">
        <v>31</v>
      </c>
      <c r="C14" s="59">
        <v>1.2799999999999999E-4</v>
      </c>
      <c r="D14" s="59">
        <v>5.1699999999999999E-4</v>
      </c>
      <c r="E14" s="59">
        <v>2.4000000000000001E-4</v>
      </c>
      <c r="F14" s="59">
        <v>2.1800000000000001E-3</v>
      </c>
      <c r="G14" s="139">
        <v>1</v>
      </c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</row>
    <row r="15" spans="1:20" x14ac:dyDescent="0.35">
      <c r="A15" s="33">
        <v>13</v>
      </c>
      <c r="B15" s="58" t="s">
        <v>32</v>
      </c>
      <c r="C15" s="59">
        <v>0</v>
      </c>
      <c r="D15" s="59">
        <v>2.1800000000000001E-4</v>
      </c>
      <c r="E15" s="59">
        <v>4.4499999999999997E-4</v>
      </c>
      <c r="F15" s="59">
        <v>1.9499999999999999E-3</v>
      </c>
      <c r="G15" s="139">
        <v>3</v>
      </c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</row>
    <row r="16" spans="1:20" x14ac:dyDescent="0.35">
      <c r="A16" s="33">
        <v>14</v>
      </c>
      <c r="B16" s="58" t="s">
        <v>32</v>
      </c>
      <c r="C16" s="59">
        <v>4.9899999999999999E-4</v>
      </c>
      <c r="D16" s="59">
        <v>0</v>
      </c>
      <c r="E16" s="59">
        <v>0</v>
      </c>
      <c r="F16" s="59">
        <v>5.9216574011951078E-4</v>
      </c>
      <c r="G16" s="139">
        <v>3</v>
      </c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</row>
    <row r="17" spans="1:18" x14ac:dyDescent="0.35">
      <c r="A17" s="33">
        <v>15</v>
      </c>
      <c r="B17" s="58" t="s">
        <v>32</v>
      </c>
      <c r="C17" s="59">
        <v>2.1699999999999999E-4</v>
      </c>
      <c r="D17" s="59">
        <v>6.9499999999999998E-4</v>
      </c>
      <c r="E17" s="59">
        <v>2.7300000000000002E-4</v>
      </c>
      <c r="F17" s="59">
        <v>4.2399999999999998E-3</v>
      </c>
      <c r="G17" s="139">
        <v>2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</row>
    <row r="18" spans="1:18" x14ac:dyDescent="0.35">
      <c r="A18" s="33">
        <v>16</v>
      </c>
      <c r="B18" s="58" t="s">
        <v>32</v>
      </c>
      <c r="C18" s="59">
        <v>7.67E-4</v>
      </c>
      <c r="D18" s="59">
        <v>1.6199999999999999E-3</v>
      </c>
      <c r="E18" s="59">
        <v>0</v>
      </c>
      <c r="F18" s="59">
        <v>4.4600000000000004E-3</v>
      </c>
      <c r="G18" s="139">
        <v>3</v>
      </c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r="19" spans="1:18" x14ac:dyDescent="0.35">
      <c r="A19" s="33">
        <v>17</v>
      </c>
      <c r="B19" s="58" t="s">
        <v>32</v>
      </c>
      <c r="C19" s="59">
        <v>9.0499999999999999E-4</v>
      </c>
      <c r="D19" s="59">
        <v>0</v>
      </c>
      <c r="E19" s="59">
        <v>1.01E-3</v>
      </c>
      <c r="F19" s="59">
        <v>3.65E-3</v>
      </c>
      <c r="G19" s="139">
        <v>1</v>
      </c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</row>
    <row r="20" spans="1:18" x14ac:dyDescent="0.35">
      <c r="A20" s="33">
        <v>18</v>
      </c>
      <c r="B20" s="58" t="s">
        <v>32</v>
      </c>
      <c r="C20" s="60">
        <v>1.0399999999999999E-3</v>
      </c>
      <c r="D20" s="60">
        <v>1.0200000000000001E-3</v>
      </c>
      <c r="E20" s="60">
        <v>1.16E-3</v>
      </c>
      <c r="F20" s="138">
        <v>1.14E-3</v>
      </c>
      <c r="G20" s="139">
        <v>3</v>
      </c>
      <c r="H20" s="33"/>
      <c r="I20" s="34"/>
      <c r="J20" s="33"/>
      <c r="K20" s="33"/>
      <c r="L20" s="33"/>
      <c r="M20" s="33"/>
      <c r="N20" s="33"/>
      <c r="O20" s="33"/>
      <c r="P20" s="33"/>
      <c r="Q20" s="33"/>
      <c r="R20" s="33"/>
    </row>
    <row r="21" spans="1:18" x14ac:dyDescent="0.35">
      <c r="A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C1" workbookViewId="0">
      <selection activeCell="N1" sqref="N1:O19"/>
    </sheetView>
  </sheetViews>
  <sheetFormatPr defaultRowHeight="14.5" x14ac:dyDescent="0.35"/>
  <cols>
    <col min="1" max="1" width="8.7265625" style="130" customWidth="1"/>
    <col min="2" max="2" width="13.36328125" style="130" customWidth="1"/>
    <col min="3" max="3" width="16.1796875" style="129" customWidth="1"/>
    <col min="4" max="4" width="15.26953125" style="129" customWidth="1"/>
    <col min="5" max="5" width="8.7265625" style="129"/>
    <col min="6" max="6" width="10.90625" style="129" customWidth="1"/>
    <col min="7" max="7" width="12.08984375" style="129" customWidth="1"/>
    <col min="8" max="9" width="10.54296875" style="129" customWidth="1"/>
    <col min="10" max="10" width="13.08984375" style="129" customWidth="1"/>
    <col min="11" max="11" width="16.81640625" style="129" customWidth="1"/>
    <col min="12" max="12" width="12.90625" style="129" customWidth="1"/>
    <col min="13" max="13" width="16.453125" style="129" customWidth="1"/>
    <col min="14" max="14" width="10.7265625" style="129" customWidth="1"/>
    <col min="15" max="17" width="8.7265625" style="129"/>
    <col min="18" max="18" width="4.1796875" style="129" customWidth="1"/>
    <col min="19" max="19" width="10.81640625" style="129" customWidth="1"/>
    <col min="20" max="16384" width="8.7265625" style="129"/>
  </cols>
  <sheetData>
    <row r="1" spans="1:15" s="137" customFormat="1" ht="62" customHeight="1" x14ac:dyDescent="0.35">
      <c r="A1" s="132" t="s">
        <v>18</v>
      </c>
      <c r="B1" s="132" t="s">
        <v>76</v>
      </c>
      <c r="C1" s="133" t="s">
        <v>101</v>
      </c>
      <c r="D1" s="133" t="s">
        <v>100</v>
      </c>
      <c r="E1" s="133" t="s">
        <v>42</v>
      </c>
      <c r="F1" s="134" t="s">
        <v>107</v>
      </c>
      <c r="G1" s="134" t="s">
        <v>108</v>
      </c>
      <c r="H1" s="134" t="s">
        <v>109</v>
      </c>
      <c r="I1" s="135" t="s">
        <v>110</v>
      </c>
      <c r="J1" s="136" t="s">
        <v>103</v>
      </c>
      <c r="K1" s="136" t="s">
        <v>105</v>
      </c>
      <c r="L1" s="136" t="s">
        <v>104</v>
      </c>
      <c r="M1" s="136" t="s">
        <v>106</v>
      </c>
      <c r="N1" s="135" t="s">
        <v>102</v>
      </c>
    </row>
    <row r="2" spans="1:15" s="122" customFormat="1" ht="14" x14ac:dyDescent="0.3">
      <c r="A2" s="123">
        <v>1</v>
      </c>
      <c r="B2" s="131" t="s">
        <v>28</v>
      </c>
      <c r="C2" s="124">
        <v>9.3000000000000007</v>
      </c>
      <c r="D2" s="124">
        <v>9.4</v>
      </c>
      <c r="E2" s="124">
        <v>98.6</v>
      </c>
      <c r="F2" s="125">
        <v>0.3</v>
      </c>
      <c r="G2" s="126">
        <v>0.56000000000000005</v>
      </c>
      <c r="H2" s="126">
        <v>0.49</v>
      </c>
      <c r="I2" s="127">
        <v>0.94</v>
      </c>
      <c r="J2" s="118">
        <v>2.9758</v>
      </c>
      <c r="K2" s="119">
        <v>53</v>
      </c>
      <c r="L2" s="118">
        <v>4.1364999999999998</v>
      </c>
      <c r="M2" s="119">
        <v>74</v>
      </c>
      <c r="N2" s="120">
        <v>1</v>
      </c>
      <c r="O2" s="121" t="s">
        <v>97</v>
      </c>
    </row>
    <row r="3" spans="1:15" s="122" customFormat="1" ht="14" x14ac:dyDescent="0.3">
      <c r="A3" s="123">
        <v>2</v>
      </c>
      <c r="B3" s="131" t="s">
        <v>28</v>
      </c>
      <c r="C3" s="124">
        <v>10</v>
      </c>
      <c r="D3" s="124">
        <v>10</v>
      </c>
      <c r="E3" s="124">
        <v>87.5</v>
      </c>
      <c r="F3" s="126">
        <v>0.62</v>
      </c>
      <c r="G3" s="126">
        <v>0.69</v>
      </c>
      <c r="H3" s="125">
        <v>0.5</v>
      </c>
      <c r="I3" s="127">
        <v>1.07</v>
      </c>
      <c r="J3" s="118">
        <v>30.735299999999999</v>
      </c>
      <c r="K3" s="119">
        <v>547</v>
      </c>
      <c r="L3" s="118">
        <v>46.4908</v>
      </c>
      <c r="M3" s="119">
        <v>828</v>
      </c>
      <c r="N3" s="120">
        <v>3</v>
      </c>
      <c r="O3" s="121" t="s">
        <v>98</v>
      </c>
    </row>
    <row r="4" spans="1:15" s="122" customFormat="1" ht="14" x14ac:dyDescent="0.3">
      <c r="A4" s="123">
        <v>3</v>
      </c>
      <c r="B4" s="131" t="s">
        <v>28</v>
      </c>
      <c r="C4" s="124">
        <v>10.199999999999999</v>
      </c>
      <c r="D4" s="124">
        <v>10.6</v>
      </c>
      <c r="E4" s="124">
        <v>96.3</v>
      </c>
      <c r="F4" s="126">
        <v>1.01</v>
      </c>
      <c r="G4" s="126">
        <v>1.02</v>
      </c>
      <c r="H4" s="126">
        <v>0.66</v>
      </c>
      <c r="I4" s="127">
        <v>1.31</v>
      </c>
      <c r="J4" s="118">
        <v>17.7836</v>
      </c>
      <c r="K4" s="119">
        <v>317</v>
      </c>
      <c r="L4" s="118">
        <v>58.659300000000002</v>
      </c>
      <c r="M4" s="119">
        <v>1044</v>
      </c>
      <c r="N4" s="120">
        <v>3</v>
      </c>
      <c r="O4" s="121" t="s">
        <v>99</v>
      </c>
    </row>
    <row r="5" spans="1:15" s="122" customFormat="1" ht="14" x14ac:dyDescent="0.3">
      <c r="A5" s="123">
        <v>4</v>
      </c>
      <c r="B5" s="131" t="s">
        <v>28</v>
      </c>
      <c r="C5" s="124">
        <v>10</v>
      </c>
      <c r="D5" s="124">
        <v>10.199999999999999</v>
      </c>
      <c r="E5" s="124">
        <v>67.3</v>
      </c>
      <c r="F5" s="126">
        <v>0.68</v>
      </c>
      <c r="G5" s="126">
        <v>0.56999999999999995</v>
      </c>
      <c r="H5" s="126">
        <v>0.62</v>
      </c>
      <c r="I5" s="127">
        <v>1.38</v>
      </c>
      <c r="J5" s="118">
        <v>36.215800000000002</v>
      </c>
      <c r="K5" s="119">
        <v>645</v>
      </c>
      <c r="L5" s="118">
        <v>46.943100000000001</v>
      </c>
      <c r="M5" s="119">
        <v>836</v>
      </c>
      <c r="N5" s="120">
        <v>1</v>
      </c>
    </row>
    <row r="6" spans="1:15" s="122" customFormat="1" ht="14" x14ac:dyDescent="0.3">
      <c r="A6" s="123">
        <v>5</v>
      </c>
      <c r="B6" s="131" t="s">
        <v>28</v>
      </c>
      <c r="C6" s="124">
        <v>9.6999999999999993</v>
      </c>
      <c r="D6" s="124">
        <v>10.199999999999999</v>
      </c>
      <c r="E6" s="124">
        <v>90.2</v>
      </c>
      <c r="F6" s="126">
        <v>0.49</v>
      </c>
      <c r="G6" s="126">
        <v>1.08</v>
      </c>
      <c r="H6" s="126">
        <v>0.31</v>
      </c>
      <c r="I6" s="127">
        <v>0.84</v>
      </c>
      <c r="J6" s="118">
        <v>12.450799999999999</v>
      </c>
      <c r="K6" s="119">
        <v>222</v>
      </c>
      <c r="L6" s="118">
        <v>25.4193</v>
      </c>
      <c r="M6" s="119">
        <v>452</v>
      </c>
      <c r="N6" s="120">
        <v>2</v>
      </c>
    </row>
    <row r="7" spans="1:15" s="122" customFormat="1" ht="14" x14ac:dyDescent="0.3">
      <c r="A7" s="123">
        <v>6</v>
      </c>
      <c r="B7" s="131" t="s">
        <v>28</v>
      </c>
      <c r="C7" s="124">
        <v>8.1</v>
      </c>
      <c r="D7" s="124">
        <v>10.3</v>
      </c>
      <c r="E7" s="124">
        <v>60.8</v>
      </c>
      <c r="F7" s="126">
        <v>0.52</v>
      </c>
      <c r="G7" s="126">
        <v>0.47</v>
      </c>
      <c r="H7" s="126">
        <v>0.45</v>
      </c>
      <c r="I7" s="127">
        <v>0.79</v>
      </c>
      <c r="J7" s="118">
        <v>27.288499999999999</v>
      </c>
      <c r="K7" s="119">
        <v>486</v>
      </c>
      <c r="L7" s="118">
        <v>29.701599999999999</v>
      </c>
      <c r="M7" s="119">
        <v>529</v>
      </c>
      <c r="N7" s="120">
        <v>3</v>
      </c>
    </row>
    <row r="8" spans="1:15" s="122" customFormat="1" ht="14" x14ac:dyDescent="0.3">
      <c r="A8" s="123">
        <v>7</v>
      </c>
      <c r="B8" s="131" t="s">
        <v>31</v>
      </c>
      <c r="C8" s="124">
        <v>9.8000000000000007</v>
      </c>
      <c r="D8" s="124">
        <v>9.5</v>
      </c>
      <c r="E8" s="124">
        <v>78.400000000000006</v>
      </c>
      <c r="F8" s="126">
        <v>0.51</v>
      </c>
      <c r="G8" s="126">
        <v>0.64</v>
      </c>
      <c r="H8" s="126">
        <v>0.45</v>
      </c>
      <c r="I8" s="127">
        <v>0.91</v>
      </c>
      <c r="J8" s="118">
        <v>19.316299999999998</v>
      </c>
      <c r="K8" s="119">
        <v>344</v>
      </c>
      <c r="L8" s="118">
        <v>34.795199999999994</v>
      </c>
      <c r="M8" s="119">
        <v>619</v>
      </c>
      <c r="N8" s="120">
        <v>3</v>
      </c>
    </row>
    <row r="9" spans="1:15" s="122" customFormat="1" ht="14" x14ac:dyDescent="0.3">
      <c r="A9" s="123">
        <v>8</v>
      </c>
      <c r="B9" s="131" t="s">
        <v>31</v>
      </c>
      <c r="C9" s="124">
        <v>9.9</v>
      </c>
      <c r="D9" s="124">
        <v>9.5</v>
      </c>
      <c r="E9" s="124">
        <v>67.599999999999994</v>
      </c>
      <c r="F9" s="126">
        <v>0.42</v>
      </c>
      <c r="G9" s="126">
        <v>0.37</v>
      </c>
      <c r="H9" s="125">
        <v>0.5</v>
      </c>
      <c r="I9" s="127">
        <v>1.05</v>
      </c>
      <c r="J9" s="118">
        <v>28.639900000000001</v>
      </c>
      <c r="K9" s="119">
        <v>510</v>
      </c>
      <c r="L9" s="118">
        <v>36.718599999999995</v>
      </c>
      <c r="M9" s="119">
        <v>654</v>
      </c>
      <c r="N9" s="120">
        <v>2</v>
      </c>
    </row>
    <row r="10" spans="1:15" s="122" customFormat="1" ht="14" x14ac:dyDescent="0.3">
      <c r="A10" s="123">
        <v>9</v>
      </c>
      <c r="B10" s="131" t="s">
        <v>31</v>
      </c>
      <c r="C10" s="124">
        <v>10</v>
      </c>
      <c r="D10" s="124">
        <v>10.199999999999999</v>
      </c>
      <c r="E10" s="124">
        <v>65.7</v>
      </c>
      <c r="F10" s="126">
        <v>0.49</v>
      </c>
      <c r="G10" s="126">
        <v>0.49</v>
      </c>
      <c r="H10" s="126">
        <v>0.37</v>
      </c>
      <c r="I10" s="127">
        <v>1.06</v>
      </c>
      <c r="J10" s="118">
        <v>14.200299999999999</v>
      </c>
      <c r="K10" s="119">
        <v>253</v>
      </c>
      <c r="L10" s="118">
        <v>25.239799999999999</v>
      </c>
      <c r="M10" s="119">
        <v>449</v>
      </c>
      <c r="N10" s="120">
        <v>3</v>
      </c>
    </row>
    <row r="11" spans="1:15" s="122" customFormat="1" ht="14" x14ac:dyDescent="0.3">
      <c r="A11" s="123">
        <v>10</v>
      </c>
      <c r="B11" s="131" t="s">
        <v>31</v>
      </c>
      <c r="C11" s="124">
        <v>10.199999999999999</v>
      </c>
      <c r="D11" s="124">
        <v>10.5</v>
      </c>
      <c r="E11" s="124">
        <v>65</v>
      </c>
      <c r="F11" s="126">
        <v>0.35</v>
      </c>
      <c r="G11" s="126">
        <v>0.41</v>
      </c>
      <c r="H11" s="126">
        <v>0.35</v>
      </c>
      <c r="I11" s="128">
        <v>0.8</v>
      </c>
      <c r="J11" s="118">
        <v>24.7576</v>
      </c>
      <c r="K11" s="119">
        <v>441</v>
      </c>
      <c r="L11" s="118">
        <v>36.733599999999996</v>
      </c>
      <c r="M11" s="119">
        <v>654</v>
      </c>
      <c r="N11" s="120">
        <v>3</v>
      </c>
    </row>
    <row r="12" spans="1:15" s="122" customFormat="1" ht="14" x14ac:dyDescent="0.3">
      <c r="A12" s="123">
        <v>11</v>
      </c>
      <c r="B12" s="131" t="s">
        <v>31</v>
      </c>
      <c r="C12" s="124">
        <v>10.199999999999999</v>
      </c>
      <c r="D12" s="124">
        <v>10.199999999999999</v>
      </c>
      <c r="E12" s="124">
        <v>69.400000000000006</v>
      </c>
      <c r="F12" s="125">
        <v>0.6</v>
      </c>
      <c r="G12" s="125">
        <v>0.8</v>
      </c>
      <c r="H12" s="126">
        <v>0.61</v>
      </c>
      <c r="I12" s="127">
        <v>0.86</v>
      </c>
      <c r="J12" s="118">
        <v>8.5122999999999998</v>
      </c>
      <c r="K12" s="119">
        <v>152</v>
      </c>
      <c r="L12" s="118">
        <v>17.624700000000001</v>
      </c>
      <c r="M12" s="119">
        <v>314</v>
      </c>
      <c r="N12" s="120">
        <v>3</v>
      </c>
    </row>
    <row r="13" spans="1:15" s="122" customFormat="1" ht="14" x14ac:dyDescent="0.3">
      <c r="A13" s="123">
        <v>12</v>
      </c>
      <c r="B13" s="131" t="s">
        <v>31</v>
      </c>
      <c r="C13" s="124">
        <v>10.3</v>
      </c>
      <c r="D13" s="124">
        <v>9.9</v>
      </c>
      <c r="E13" s="124">
        <v>80</v>
      </c>
      <c r="F13" s="126">
        <v>0.56000000000000005</v>
      </c>
      <c r="G13" s="126">
        <v>0.62</v>
      </c>
      <c r="H13" s="126">
        <v>0.77</v>
      </c>
      <c r="I13" s="127">
        <v>1.21</v>
      </c>
      <c r="J13" s="118">
        <v>21.664000000000001</v>
      </c>
      <c r="K13" s="119">
        <v>386</v>
      </c>
      <c r="L13" s="118">
        <v>27.858599999999999</v>
      </c>
      <c r="M13" s="119">
        <v>496</v>
      </c>
      <c r="N13" s="120">
        <v>1</v>
      </c>
    </row>
    <row r="14" spans="1:15" s="122" customFormat="1" ht="14" x14ac:dyDescent="0.3">
      <c r="A14" s="123">
        <v>13</v>
      </c>
      <c r="B14" s="131" t="s">
        <v>32</v>
      </c>
      <c r="C14" s="124">
        <v>10.4</v>
      </c>
      <c r="D14" s="124">
        <v>10.3</v>
      </c>
      <c r="E14" s="124">
        <v>59.2</v>
      </c>
      <c r="F14" s="126">
        <v>0.44</v>
      </c>
      <c r="G14" s="126">
        <v>0.41</v>
      </c>
      <c r="H14" s="126">
        <v>0.45</v>
      </c>
      <c r="I14" s="127">
        <v>0.67</v>
      </c>
      <c r="J14" s="118">
        <v>17.361099999999997</v>
      </c>
      <c r="K14" s="119">
        <v>309</v>
      </c>
      <c r="L14" s="118">
        <v>18.761200000000002</v>
      </c>
      <c r="M14" s="119">
        <v>334</v>
      </c>
      <c r="N14" s="120">
        <v>3</v>
      </c>
    </row>
    <row r="15" spans="1:15" s="122" customFormat="1" ht="14" x14ac:dyDescent="0.3">
      <c r="A15" s="123">
        <v>14</v>
      </c>
      <c r="B15" s="131" t="s">
        <v>32</v>
      </c>
      <c r="C15" s="124">
        <v>10.199999999999999</v>
      </c>
      <c r="D15" s="124">
        <v>9.6999999999999993</v>
      </c>
      <c r="E15" s="124">
        <v>71.400000000000006</v>
      </c>
      <c r="F15" s="126">
        <v>0.44</v>
      </c>
      <c r="G15" s="125">
        <v>0.3</v>
      </c>
      <c r="H15" s="126">
        <v>0.31</v>
      </c>
      <c r="I15" s="127">
        <v>0.53</v>
      </c>
      <c r="J15" s="118">
        <v>9.0693999999999999</v>
      </c>
      <c r="K15" s="119">
        <v>161</v>
      </c>
      <c r="L15" s="118">
        <v>29.937099999999997</v>
      </c>
      <c r="M15" s="119">
        <v>533</v>
      </c>
      <c r="N15" s="120">
        <v>3</v>
      </c>
    </row>
    <row r="16" spans="1:15" s="122" customFormat="1" ht="14" x14ac:dyDescent="0.3">
      <c r="A16" s="123">
        <v>15</v>
      </c>
      <c r="B16" s="131" t="s">
        <v>32</v>
      </c>
      <c r="C16" s="124">
        <v>10.1</v>
      </c>
      <c r="D16" s="124">
        <v>10.8</v>
      </c>
      <c r="E16" s="124">
        <v>85.2</v>
      </c>
      <c r="F16" s="126">
        <v>0.49</v>
      </c>
      <c r="G16" s="126">
        <v>0.68</v>
      </c>
      <c r="H16" s="126">
        <v>0.48</v>
      </c>
      <c r="I16" s="128">
        <v>1.5</v>
      </c>
      <c r="J16" s="118">
        <v>55.707800000000006</v>
      </c>
      <c r="K16" s="119">
        <v>992</v>
      </c>
      <c r="L16" s="118">
        <v>75.790499999999994</v>
      </c>
      <c r="M16" s="119">
        <v>1349</v>
      </c>
      <c r="N16" s="120">
        <v>2</v>
      </c>
    </row>
    <row r="17" spans="1:14" s="122" customFormat="1" ht="14" x14ac:dyDescent="0.3">
      <c r="A17" s="123">
        <v>16</v>
      </c>
      <c r="B17" s="131" t="s">
        <v>32</v>
      </c>
      <c r="C17" s="124">
        <v>9.9</v>
      </c>
      <c r="D17" s="124">
        <v>10</v>
      </c>
      <c r="E17" s="124">
        <v>71.400000000000006</v>
      </c>
      <c r="F17" s="126">
        <v>0.53</v>
      </c>
      <c r="G17" s="126">
        <v>0.63</v>
      </c>
      <c r="H17" s="126">
        <v>0.32</v>
      </c>
      <c r="I17" s="127">
        <v>1.21</v>
      </c>
      <c r="J17" s="118">
        <v>16.149899999999999</v>
      </c>
      <c r="K17" s="119">
        <v>287</v>
      </c>
      <c r="L17" s="118">
        <v>29.415599999999998</v>
      </c>
      <c r="M17" s="119">
        <v>524</v>
      </c>
      <c r="N17" s="120">
        <v>3</v>
      </c>
    </row>
    <row r="18" spans="1:14" s="122" customFormat="1" ht="14" x14ac:dyDescent="0.3">
      <c r="A18" s="123">
        <v>17</v>
      </c>
      <c r="B18" s="131" t="s">
        <v>32</v>
      </c>
      <c r="C18" s="124">
        <v>10.7</v>
      </c>
      <c r="D18" s="124">
        <v>9.8000000000000007</v>
      </c>
      <c r="E18" s="124">
        <v>84.1</v>
      </c>
      <c r="F18" s="126">
        <v>0.73</v>
      </c>
      <c r="G18" s="126">
        <v>0.65</v>
      </c>
      <c r="H18" s="126">
        <v>0.71</v>
      </c>
      <c r="I18" s="127">
        <v>1.42</v>
      </c>
      <c r="J18" s="118">
        <v>18.5443</v>
      </c>
      <c r="K18" s="119">
        <v>330</v>
      </c>
      <c r="L18" s="118">
        <v>22.424799999999998</v>
      </c>
      <c r="M18" s="119">
        <v>399</v>
      </c>
      <c r="N18" s="120">
        <v>1</v>
      </c>
    </row>
    <row r="19" spans="1:14" s="122" customFormat="1" ht="14" x14ac:dyDescent="0.3">
      <c r="A19" s="123">
        <v>18</v>
      </c>
      <c r="B19" s="131" t="s">
        <v>32</v>
      </c>
      <c r="C19" s="124">
        <v>9.3000000000000007</v>
      </c>
      <c r="D19" s="124">
        <v>10</v>
      </c>
      <c r="E19" s="124">
        <v>56.1</v>
      </c>
      <c r="F19" s="126">
        <v>0.56999999999999995</v>
      </c>
      <c r="G19" s="126">
        <v>0.48</v>
      </c>
      <c r="H19" s="126">
        <v>0.57999999999999996</v>
      </c>
      <c r="I19" s="127">
        <v>0.73</v>
      </c>
      <c r="J19" s="118">
        <v>3.516</v>
      </c>
      <c r="K19" s="119">
        <v>63</v>
      </c>
      <c r="L19" s="118">
        <v>10.299299999999999</v>
      </c>
      <c r="M19" s="119">
        <v>183</v>
      </c>
      <c r="N19" s="120">
        <v>3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16" workbookViewId="0">
      <selection activeCell="G15" sqref="G15"/>
    </sheetView>
  </sheetViews>
  <sheetFormatPr defaultColWidth="9.1796875" defaultRowHeight="14.5" x14ac:dyDescent="0.35"/>
  <cols>
    <col min="1" max="2" width="9.1796875" style="33"/>
    <col min="3" max="3" width="1.7265625" style="33" customWidth="1"/>
    <col min="4" max="4" width="9.1796875" style="33"/>
    <col min="5" max="5" width="10.7265625" style="33" customWidth="1"/>
    <col min="6" max="10" width="9.1796875" style="33"/>
    <col min="11" max="11" width="10.54296875" style="33" customWidth="1"/>
    <col min="12" max="16" width="9.1796875" style="33"/>
    <col min="17" max="17" width="10.453125" style="33" customWidth="1"/>
    <col min="18" max="16384" width="9.1796875" style="33"/>
  </cols>
  <sheetData>
    <row r="1" spans="1:5" x14ac:dyDescent="0.35">
      <c r="A1" s="33" t="s">
        <v>63</v>
      </c>
    </row>
    <row r="2" spans="1:5" ht="15.5" x14ac:dyDescent="0.35">
      <c r="A2" s="48" t="s">
        <v>46</v>
      </c>
      <c r="B2" s="49" t="s">
        <v>93</v>
      </c>
      <c r="C2" s="50"/>
      <c r="D2" s="163" t="s">
        <v>94</v>
      </c>
      <c r="E2" s="164"/>
    </row>
    <row r="3" spans="1:5" x14ac:dyDescent="0.35">
      <c r="A3" s="53" t="s">
        <v>49</v>
      </c>
      <c r="B3" s="53" t="s">
        <v>50</v>
      </c>
      <c r="C3" s="54"/>
      <c r="D3" s="53" t="s">
        <v>50</v>
      </c>
      <c r="E3" s="54" t="s">
        <v>51</v>
      </c>
    </row>
    <row r="4" spans="1:5" x14ac:dyDescent="0.35">
      <c r="A4" s="11">
        <v>1</v>
      </c>
      <c r="B4" s="11">
        <v>13.882978723404252</v>
      </c>
      <c r="C4" s="11"/>
      <c r="D4" s="11">
        <v>25.709219858156033</v>
      </c>
      <c r="E4" s="11">
        <f>((D4-B4)/B4)*100</f>
        <v>85.185185185185262</v>
      </c>
    </row>
    <row r="5" spans="1:5" x14ac:dyDescent="0.35">
      <c r="A5" s="11">
        <v>2</v>
      </c>
      <c r="B5" s="11">
        <v>18.404255319148934</v>
      </c>
      <c r="C5" s="11"/>
      <c r="D5" s="11">
        <v>22.446808510638299</v>
      </c>
      <c r="E5" s="11">
        <f t="shared" ref="E5:E9" si="0">((D5-B5)/B5)*100</f>
        <v>21.965317919075165</v>
      </c>
    </row>
    <row r="6" spans="1:5" x14ac:dyDescent="0.35">
      <c r="A6" s="11">
        <v>3</v>
      </c>
      <c r="B6" s="11">
        <v>7.1287313432835822</v>
      </c>
      <c r="C6" s="11"/>
      <c r="D6" s="11">
        <v>13.098880597014926</v>
      </c>
      <c r="E6" s="11">
        <f t="shared" si="0"/>
        <v>83.747710023554049</v>
      </c>
    </row>
    <row r="7" spans="1:5" x14ac:dyDescent="0.35">
      <c r="A7" s="11">
        <v>4</v>
      </c>
      <c r="B7" s="11">
        <v>19.414179104477611</v>
      </c>
      <c r="C7" s="11"/>
      <c r="D7" s="11">
        <v>30.514925373134325</v>
      </c>
      <c r="E7" s="11">
        <f t="shared" si="0"/>
        <v>57.178550836056111</v>
      </c>
    </row>
    <row r="8" spans="1:5" x14ac:dyDescent="0.35">
      <c r="A8" s="11">
        <v>5</v>
      </c>
      <c r="B8" s="11">
        <v>10.68548</v>
      </c>
      <c r="C8" s="11"/>
      <c r="D8" s="11">
        <v>29.44556</v>
      </c>
      <c r="E8" s="11">
        <f t="shared" si="0"/>
        <v>175.56609529941568</v>
      </c>
    </row>
    <row r="9" spans="1:5" x14ac:dyDescent="0.35">
      <c r="A9" s="11">
        <v>6</v>
      </c>
      <c r="B9" s="11">
        <v>14.734042553191488</v>
      </c>
      <c r="C9" s="11"/>
      <c r="D9" s="11">
        <v>26.61347517730497</v>
      </c>
      <c r="E9" s="11">
        <f t="shared" si="0"/>
        <v>80.625752105896566</v>
      </c>
    </row>
    <row r="10" spans="1:5" x14ac:dyDescent="0.35">
      <c r="A10" s="55" t="s">
        <v>52</v>
      </c>
      <c r="B10" s="54">
        <f>AVERAGE(B4:B9)</f>
        <v>14.041611173917644</v>
      </c>
      <c r="C10" s="54"/>
      <c r="D10" s="54"/>
      <c r="E10" s="54">
        <f>AVERAGE(E4:E9)</f>
        <v>84.044768561530475</v>
      </c>
    </row>
    <row r="11" spans="1:5" x14ac:dyDescent="0.35">
      <c r="A11" s="56" t="s">
        <v>41</v>
      </c>
      <c r="B11" s="57">
        <f>STDEV(B4:B9)</f>
        <v>4.6358019712901939</v>
      </c>
      <c r="C11" s="57"/>
      <c r="D11" s="57"/>
      <c r="E11" s="57">
        <f>STDEV(E4:E9)</f>
        <v>50.921279564006966</v>
      </c>
    </row>
    <row r="13" spans="1:5" ht="15.5" x14ac:dyDescent="0.35">
      <c r="A13" s="51" t="s">
        <v>47</v>
      </c>
      <c r="B13" s="49" t="s">
        <v>45</v>
      </c>
      <c r="C13" s="50"/>
      <c r="D13" s="163" t="s">
        <v>53</v>
      </c>
      <c r="E13" s="164"/>
    </row>
    <row r="14" spans="1:5" x14ac:dyDescent="0.35">
      <c r="A14" s="53" t="s">
        <v>49</v>
      </c>
      <c r="B14" s="53" t="s">
        <v>50</v>
      </c>
      <c r="C14" s="54"/>
      <c r="D14" s="53" t="s">
        <v>50</v>
      </c>
      <c r="E14" s="54" t="s">
        <v>51</v>
      </c>
    </row>
    <row r="15" spans="1:5" x14ac:dyDescent="0.35">
      <c r="A15" s="11">
        <v>7</v>
      </c>
      <c r="B15" s="33">
        <v>11.75403</v>
      </c>
      <c r="C15" s="11"/>
      <c r="D15" s="33">
        <v>6.8044349999999998</v>
      </c>
      <c r="E15" s="11">
        <f>((D15-B15)/B15)*100</f>
        <v>-42.109770010796296</v>
      </c>
    </row>
    <row r="16" spans="1:5" x14ac:dyDescent="0.35">
      <c r="A16" s="11">
        <v>8</v>
      </c>
      <c r="B16" s="11">
        <v>5.2747250000000001</v>
      </c>
      <c r="C16" s="11"/>
      <c r="D16" s="11">
        <v>3.6675819999999999</v>
      </c>
      <c r="E16" s="11">
        <f t="shared" ref="E16:E20" si="1">((D16-B16)/B16)*100</f>
        <v>-30.468754295247624</v>
      </c>
    </row>
    <row r="17" spans="1:5" x14ac:dyDescent="0.35">
      <c r="A17" s="11">
        <v>9</v>
      </c>
      <c r="B17" s="11">
        <v>24.835159999999998</v>
      </c>
      <c r="C17" s="11"/>
      <c r="D17" s="11">
        <v>24.024730000000002</v>
      </c>
      <c r="E17" s="11">
        <f t="shared" si="1"/>
        <v>-3.263236476028327</v>
      </c>
    </row>
    <row r="18" spans="1:5" x14ac:dyDescent="0.35">
      <c r="A18" s="11">
        <v>10</v>
      </c>
      <c r="B18" s="11">
        <v>18.777470000000001</v>
      </c>
      <c r="C18" s="11"/>
      <c r="D18" s="11">
        <v>19.436810000000001</v>
      </c>
      <c r="E18" s="11">
        <f t="shared" si="1"/>
        <v>3.5113356591702729</v>
      </c>
    </row>
    <row r="19" spans="1:5" x14ac:dyDescent="0.35">
      <c r="A19" s="11">
        <v>11</v>
      </c>
      <c r="B19" s="11">
        <v>17.046700000000001</v>
      </c>
      <c r="C19" s="11"/>
      <c r="D19" s="11">
        <v>15.412089999999999</v>
      </c>
      <c r="E19" s="11">
        <f t="shared" si="1"/>
        <v>-9.5890113629030953</v>
      </c>
    </row>
    <row r="20" spans="1:5" x14ac:dyDescent="0.35">
      <c r="A20" s="11">
        <v>12</v>
      </c>
      <c r="B20" s="11">
        <v>13.03571</v>
      </c>
      <c r="C20" s="11"/>
      <c r="D20" s="11">
        <v>11.56593</v>
      </c>
      <c r="E20" s="11">
        <f t="shared" si="1"/>
        <v>-11.275028364392888</v>
      </c>
    </row>
    <row r="21" spans="1:5" x14ac:dyDescent="0.35">
      <c r="A21" s="55" t="s">
        <v>52</v>
      </c>
      <c r="B21" s="54">
        <f>AVERAGE(B15:B20)</f>
        <v>15.120632499999999</v>
      </c>
      <c r="C21" s="54"/>
      <c r="D21" s="54"/>
      <c r="E21" s="54">
        <f>AVERAGE(E15:E20)</f>
        <v>-15.532410808366327</v>
      </c>
    </row>
    <row r="22" spans="1:5" x14ac:dyDescent="0.35">
      <c r="A22" s="56" t="s">
        <v>41</v>
      </c>
      <c r="B22" s="57">
        <f>STDEV(B15:B20)</f>
        <v>6.6944312646674913</v>
      </c>
      <c r="C22" s="57"/>
      <c r="D22" s="57"/>
      <c r="E22" s="57">
        <f>STDEV(E15:E20)</f>
        <v>17.29795710188224</v>
      </c>
    </row>
    <row r="24" spans="1:5" ht="15.5" x14ac:dyDescent="0.35">
      <c r="A24" s="52" t="s">
        <v>48</v>
      </c>
      <c r="B24" s="49" t="s">
        <v>45</v>
      </c>
      <c r="C24" s="50"/>
      <c r="D24" s="163" t="s">
        <v>53</v>
      </c>
      <c r="E24" s="164"/>
    </row>
    <row r="25" spans="1:5" x14ac:dyDescent="0.35">
      <c r="A25" s="53" t="s">
        <v>49</v>
      </c>
      <c r="B25" s="53" t="s">
        <v>50</v>
      </c>
      <c r="C25" s="54"/>
      <c r="D25" s="53" t="s">
        <v>50</v>
      </c>
      <c r="E25" s="54" t="s">
        <v>51</v>
      </c>
    </row>
    <row r="26" spans="1:5" x14ac:dyDescent="0.35">
      <c r="A26" s="11">
        <v>13</v>
      </c>
      <c r="B26" s="11">
        <v>21.481850000000001</v>
      </c>
      <c r="C26" s="11"/>
      <c r="D26" s="11">
        <v>22.8629</v>
      </c>
      <c r="E26" s="11">
        <f>((D26-B26)/B26)*100</f>
        <v>6.4289155729138709</v>
      </c>
    </row>
    <row r="27" spans="1:5" x14ac:dyDescent="0.35">
      <c r="A27" s="11">
        <v>14</v>
      </c>
      <c r="B27" s="11">
        <v>3.7774730000000001</v>
      </c>
      <c r="C27" s="11"/>
      <c r="D27" s="11">
        <v>4.6291209999999996</v>
      </c>
      <c r="E27" s="11">
        <f t="shared" ref="E27:E31" si="2">((D27-B27)/B27)*100</f>
        <v>22.545442416133735</v>
      </c>
    </row>
    <row r="28" spans="1:5" x14ac:dyDescent="0.35">
      <c r="A28" s="11">
        <v>15</v>
      </c>
      <c r="B28" s="11">
        <v>13.131869999999999</v>
      </c>
      <c r="C28" s="11"/>
      <c r="D28" s="11">
        <v>14.17582</v>
      </c>
      <c r="E28" s="11">
        <f t="shared" si="2"/>
        <v>7.9497436389486085</v>
      </c>
    </row>
    <row r="29" spans="1:5" x14ac:dyDescent="0.35">
      <c r="A29" s="11">
        <v>16</v>
      </c>
      <c r="B29" s="11">
        <v>16.68956</v>
      </c>
      <c r="C29" s="11"/>
      <c r="D29" s="11">
        <v>14.491759999999999</v>
      </c>
      <c r="E29" s="11">
        <f t="shared" si="2"/>
        <v>-13.168711457941376</v>
      </c>
    </row>
    <row r="30" spans="1:5" x14ac:dyDescent="0.35">
      <c r="A30" s="11">
        <v>17</v>
      </c>
      <c r="B30" s="11">
        <v>15.45363</v>
      </c>
      <c r="C30" s="11"/>
      <c r="D30" s="11">
        <v>14.979839999999999</v>
      </c>
      <c r="E30" s="11">
        <f t="shared" si="2"/>
        <v>-3.0658816083988101</v>
      </c>
    </row>
    <row r="31" spans="1:5" x14ac:dyDescent="0.35">
      <c r="A31" s="11">
        <v>18</v>
      </c>
      <c r="B31" s="11">
        <v>6.9455650000000002</v>
      </c>
      <c r="C31" s="11"/>
      <c r="D31" s="11">
        <v>11.38105</v>
      </c>
      <c r="E31" s="11">
        <f t="shared" si="2"/>
        <v>63.860679440765431</v>
      </c>
    </row>
    <row r="32" spans="1:5" x14ac:dyDescent="0.35">
      <c r="A32" s="55" t="s">
        <v>52</v>
      </c>
      <c r="B32" s="54">
        <f>AVERAGE(B26:B31)</f>
        <v>12.913324666666668</v>
      </c>
      <c r="C32" s="54"/>
      <c r="D32" s="54"/>
      <c r="E32" s="54">
        <f>AVERAGE(E26:E31)</f>
        <v>14.091698000403577</v>
      </c>
    </row>
    <row r="33" spans="1:5" x14ac:dyDescent="0.35">
      <c r="A33" s="56" t="s">
        <v>41</v>
      </c>
      <c r="B33" s="57">
        <f>STDEV(B26:B31)</f>
        <v>6.5308258902592602</v>
      </c>
      <c r="C33" s="57"/>
      <c r="D33" s="57"/>
      <c r="E33" s="57">
        <f>STDEV(E26:E31)</f>
        <v>27.138060387713143</v>
      </c>
    </row>
    <row r="36" spans="1:5" x14ac:dyDescent="0.35">
      <c r="A36" s="33" t="s">
        <v>90</v>
      </c>
    </row>
    <row r="37" spans="1:5" x14ac:dyDescent="0.35">
      <c r="A37" s="84" t="s">
        <v>91</v>
      </c>
    </row>
  </sheetData>
  <mergeCells count="3">
    <mergeCell ref="D2:E2"/>
    <mergeCell ref="D13:E13"/>
    <mergeCell ref="D24:E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B2" sqref="B2"/>
    </sheetView>
  </sheetViews>
  <sheetFormatPr defaultRowHeight="14.5" x14ac:dyDescent="0.35"/>
  <cols>
    <col min="2" max="2" width="19.36328125" customWidth="1"/>
    <col min="3" max="3" width="11.1796875" customWidth="1"/>
    <col min="4" max="4" width="15.1796875" customWidth="1"/>
    <col min="5" max="5" width="8.7265625" style="71"/>
  </cols>
  <sheetData>
    <row r="1" spans="1:5" s="33" customFormat="1" ht="15" thickBot="1" x14ac:dyDescent="0.4">
      <c r="A1" s="33" t="s">
        <v>64</v>
      </c>
      <c r="E1" s="71"/>
    </row>
    <row r="2" spans="1:5" ht="43" customHeight="1" thickBot="1" x14ac:dyDescent="0.4">
      <c r="A2" s="13" t="s">
        <v>18</v>
      </c>
      <c r="B2" s="14" t="s">
        <v>92</v>
      </c>
      <c r="C2" s="14" t="s">
        <v>43</v>
      </c>
      <c r="D2" s="61" t="s">
        <v>44</v>
      </c>
      <c r="E2" s="72" t="s">
        <v>59</v>
      </c>
    </row>
    <row r="3" spans="1:5" x14ac:dyDescent="0.35">
      <c r="A3" s="16">
        <v>1</v>
      </c>
      <c r="B3" s="15" t="s">
        <v>45</v>
      </c>
      <c r="C3" s="31" t="s">
        <v>28</v>
      </c>
      <c r="D3" s="62">
        <v>46.598143544642504</v>
      </c>
      <c r="E3" s="73"/>
    </row>
    <row r="4" spans="1:5" x14ac:dyDescent="0.35">
      <c r="A4" s="24">
        <v>1</v>
      </c>
      <c r="B4" s="21" t="s">
        <v>53</v>
      </c>
      <c r="C4" s="17" t="s">
        <v>28</v>
      </c>
      <c r="D4" s="63">
        <v>45.124711767109979</v>
      </c>
      <c r="E4" s="74">
        <f>(D4-D3)/D3*100</f>
        <v>-3.1619967351723588</v>
      </c>
    </row>
    <row r="5" spans="1:5" x14ac:dyDescent="0.35">
      <c r="A5" s="29">
        <v>2</v>
      </c>
      <c r="B5" s="15" t="s">
        <v>45</v>
      </c>
      <c r="C5" s="17" t="s">
        <v>28</v>
      </c>
      <c r="D5" s="63">
        <v>46.071593565892123</v>
      </c>
      <c r="E5" s="74"/>
    </row>
    <row r="6" spans="1:5" x14ac:dyDescent="0.35">
      <c r="A6" s="29">
        <v>2</v>
      </c>
      <c r="B6" s="27" t="s">
        <v>53</v>
      </c>
      <c r="C6" s="17" t="s">
        <v>28</v>
      </c>
      <c r="D6" s="63">
        <v>35.911448941793346</v>
      </c>
      <c r="E6" s="74">
        <f>(D6-D5)/D5*100</f>
        <v>-22.052948113391434</v>
      </c>
    </row>
    <row r="7" spans="1:5" x14ac:dyDescent="0.35">
      <c r="A7" s="29">
        <v>3</v>
      </c>
      <c r="B7" s="15" t="s">
        <v>45</v>
      </c>
      <c r="C7" s="17" t="s">
        <v>28</v>
      </c>
      <c r="D7" s="63">
        <v>62.509361016152305</v>
      </c>
      <c r="E7" s="74"/>
    </row>
    <row r="8" spans="1:5" x14ac:dyDescent="0.35">
      <c r="A8" s="29">
        <v>3</v>
      </c>
      <c r="B8" s="27" t="s">
        <v>53</v>
      </c>
      <c r="C8" s="17" t="s">
        <v>28</v>
      </c>
      <c r="D8" s="63">
        <v>129.88675085058608</v>
      </c>
      <c r="E8" s="74">
        <f>(D8-D7)/D7*100</f>
        <v>107.78767969972304</v>
      </c>
    </row>
    <row r="9" spans="1:5" x14ac:dyDescent="0.35">
      <c r="A9" s="29">
        <v>4</v>
      </c>
      <c r="B9" s="15" t="s">
        <v>45</v>
      </c>
      <c r="C9" s="17" t="s">
        <v>28</v>
      </c>
      <c r="D9" s="63">
        <v>40.439562954124717</v>
      </c>
      <c r="E9" s="74"/>
    </row>
    <row r="10" spans="1:5" x14ac:dyDescent="0.35">
      <c r="A10" s="29">
        <v>4</v>
      </c>
      <c r="B10" s="27" t="s">
        <v>53</v>
      </c>
      <c r="C10" s="17" t="s">
        <v>28</v>
      </c>
      <c r="D10" s="63">
        <v>23.487681552373971</v>
      </c>
      <c r="E10" s="74">
        <f>(D10-D9)/D9*100</f>
        <v>-41.919051946682089</v>
      </c>
    </row>
    <row r="11" spans="1:5" x14ac:dyDescent="0.35">
      <c r="A11" s="24">
        <v>5</v>
      </c>
      <c r="B11" s="15" t="s">
        <v>45</v>
      </c>
      <c r="C11" s="17" t="s">
        <v>28</v>
      </c>
      <c r="D11" s="63">
        <v>43.834628396467465</v>
      </c>
      <c r="E11" s="74"/>
    </row>
    <row r="12" spans="1:5" x14ac:dyDescent="0.35">
      <c r="A12" s="24">
        <v>5</v>
      </c>
      <c r="B12" s="21" t="s">
        <v>53</v>
      </c>
      <c r="C12" s="17" t="s">
        <v>28</v>
      </c>
      <c r="D12" s="63">
        <v>66.282040087809975</v>
      </c>
      <c r="E12" s="74">
        <f>(D12-D11)/D11*100</f>
        <v>51.209312163694534</v>
      </c>
    </row>
    <row r="13" spans="1:5" x14ac:dyDescent="0.35">
      <c r="A13" s="24">
        <v>6</v>
      </c>
      <c r="B13" s="15" t="s">
        <v>45</v>
      </c>
      <c r="C13" s="17" t="s">
        <v>28</v>
      </c>
      <c r="D13" s="63">
        <v>16.954098533090153</v>
      </c>
      <c r="E13" s="74"/>
    </row>
    <row r="14" spans="1:5" ht="15" thickBot="1" x14ac:dyDescent="0.4">
      <c r="A14" s="23">
        <v>6</v>
      </c>
      <c r="B14" s="20" t="s">
        <v>53</v>
      </c>
      <c r="C14" s="32" t="s">
        <v>28</v>
      </c>
      <c r="D14" s="64">
        <v>44.194713395494134</v>
      </c>
      <c r="E14" s="75">
        <f>(D14-D13)/D13*100</f>
        <v>160.67274122087426</v>
      </c>
    </row>
    <row r="15" spans="1:5" x14ac:dyDescent="0.35">
      <c r="A15" s="26">
        <v>7</v>
      </c>
      <c r="B15" s="22" t="s">
        <v>45</v>
      </c>
      <c r="C15" s="19" t="s">
        <v>31</v>
      </c>
      <c r="D15" s="65">
        <v>67.613097155585706</v>
      </c>
      <c r="E15" s="78"/>
    </row>
    <row r="16" spans="1:5" x14ac:dyDescent="0.35">
      <c r="A16" s="30">
        <v>7</v>
      </c>
      <c r="B16" s="28" t="s">
        <v>53</v>
      </c>
      <c r="C16" s="25" t="s">
        <v>31</v>
      </c>
      <c r="D16" s="66">
        <v>28.840793861491946</v>
      </c>
      <c r="E16" s="79">
        <f t="shared" ref="E16" si="0">(D16-D15)/D15*100</f>
        <v>-57.344368066550956</v>
      </c>
    </row>
    <row r="17" spans="1:5" x14ac:dyDescent="0.35">
      <c r="A17" s="30">
        <v>8</v>
      </c>
      <c r="B17" s="22" t="s">
        <v>45</v>
      </c>
      <c r="C17" s="25" t="s">
        <v>31</v>
      </c>
      <c r="D17" s="66">
        <v>31.113084078511019</v>
      </c>
      <c r="E17" s="79"/>
    </row>
    <row r="18" spans="1:5" x14ac:dyDescent="0.35">
      <c r="A18" s="30">
        <v>8</v>
      </c>
      <c r="B18" s="28" t="s">
        <v>53</v>
      </c>
      <c r="C18" s="25" t="s">
        <v>31</v>
      </c>
      <c r="D18" s="66">
        <v>19.99191315395846</v>
      </c>
      <c r="E18" s="79">
        <f t="shared" ref="E18" si="1">(D18-D17)/D17*100</f>
        <v>-35.7443540360361</v>
      </c>
    </row>
    <row r="19" spans="1:5" x14ac:dyDescent="0.35">
      <c r="A19" s="18">
        <v>9</v>
      </c>
      <c r="B19" s="22" t="s">
        <v>45</v>
      </c>
      <c r="C19" s="25" t="s">
        <v>31</v>
      </c>
      <c r="D19" s="66">
        <v>23.53105926189744</v>
      </c>
      <c r="E19" s="79"/>
    </row>
    <row r="20" spans="1:5" x14ac:dyDescent="0.35">
      <c r="A20" s="18">
        <v>9</v>
      </c>
      <c r="B20" s="35" t="s">
        <v>53</v>
      </c>
      <c r="C20" s="25" t="s">
        <v>31</v>
      </c>
      <c r="D20" s="66">
        <v>34.058663552203434</v>
      </c>
      <c r="E20" s="79">
        <f>(D20-D19)/D19*100</f>
        <v>44.73918565728475</v>
      </c>
    </row>
    <row r="21" spans="1:5" x14ac:dyDescent="0.35">
      <c r="A21" s="18">
        <v>10</v>
      </c>
      <c r="B21" s="22" t="s">
        <v>45</v>
      </c>
      <c r="C21" s="25" t="s">
        <v>31</v>
      </c>
      <c r="D21" s="66">
        <v>32.439783927008477</v>
      </c>
      <c r="E21" s="79"/>
    </row>
    <row r="22" spans="1:5" x14ac:dyDescent="0.35">
      <c r="A22" s="18">
        <v>10</v>
      </c>
      <c r="B22" s="35" t="s">
        <v>53</v>
      </c>
      <c r="C22" s="25" t="s">
        <v>31</v>
      </c>
      <c r="D22" s="66">
        <v>10.875823112385035</v>
      </c>
      <c r="E22" s="79">
        <f t="shared" ref="E22" si="2">(D22-D21)/D21*100</f>
        <v>-66.473811487597118</v>
      </c>
    </row>
    <row r="23" spans="1:5" x14ac:dyDescent="0.35">
      <c r="A23" s="18">
        <v>11</v>
      </c>
      <c r="B23" s="22" t="s">
        <v>45</v>
      </c>
      <c r="C23" s="25" t="s">
        <v>31</v>
      </c>
      <c r="D23" s="66">
        <v>76.789818875606869</v>
      </c>
      <c r="E23" s="79"/>
    </row>
    <row r="24" spans="1:5" x14ac:dyDescent="0.35">
      <c r="A24" s="18">
        <v>11</v>
      </c>
      <c r="B24" s="35" t="s">
        <v>53</v>
      </c>
      <c r="C24" s="25" t="s">
        <v>31</v>
      </c>
      <c r="D24" s="66">
        <v>28.399920027284708</v>
      </c>
      <c r="E24" s="79">
        <f t="shared" ref="E24" si="3">(D24-D23)/D23*100</f>
        <v>-63.016034621347103</v>
      </c>
    </row>
    <row r="25" spans="1:5" x14ac:dyDescent="0.35">
      <c r="A25" s="18">
        <v>12</v>
      </c>
      <c r="B25" s="22" t="s">
        <v>45</v>
      </c>
      <c r="C25" s="25" t="s">
        <v>31</v>
      </c>
      <c r="D25" s="66">
        <v>27.411897367367011</v>
      </c>
      <c r="E25" s="79"/>
    </row>
    <row r="26" spans="1:5" ht="15" thickBot="1" x14ac:dyDescent="0.4">
      <c r="A26" s="36">
        <v>12</v>
      </c>
      <c r="B26" s="37" t="s">
        <v>53</v>
      </c>
      <c r="C26" s="38" t="s">
        <v>31</v>
      </c>
      <c r="D26" s="67">
        <v>5.5758798905462292</v>
      </c>
      <c r="E26" s="80">
        <f t="shared" ref="E26" si="4">(D26-D25)/D25*100</f>
        <v>-79.658905708642649</v>
      </c>
    </row>
    <row r="27" spans="1:5" x14ac:dyDescent="0.35">
      <c r="A27" s="39">
        <v>13</v>
      </c>
      <c r="B27" s="40" t="s">
        <v>45</v>
      </c>
      <c r="C27" s="41" t="s">
        <v>32</v>
      </c>
      <c r="D27" s="68">
        <v>141.2228036983619</v>
      </c>
      <c r="E27" s="76"/>
    </row>
    <row r="28" spans="1:5" x14ac:dyDescent="0.35">
      <c r="A28" s="42">
        <v>13</v>
      </c>
      <c r="B28" s="43" t="s">
        <v>53</v>
      </c>
      <c r="C28" s="44" t="s">
        <v>32</v>
      </c>
      <c r="D28" s="69">
        <v>11.717794885691694</v>
      </c>
      <c r="E28" s="77">
        <f t="shared" ref="E28" si="5">(D28-D27)/D27*100</f>
        <v>-91.702618430717635</v>
      </c>
    </row>
    <row r="29" spans="1:5" x14ac:dyDescent="0.35">
      <c r="A29" s="42">
        <v>14</v>
      </c>
      <c r="B29" s="40" t="s">
        <v>45</v>
      </c>
      <c r="C29" s="44" t="s">
        <v>32</v>
      </c>
      <c r="D29" s="69">
        <v>49.098120941973825</v>
      </c>
      <c r="E29" s="77"/>
    </row>
    <row r="30" spans="1:5" x14ac:dyDescent="0.35">
      <c r="A30" s="42">
        <v>14</v>
      </c>
      <c r="B30" s="43" t="s">
        <v>53</v>
      </c>
      <c r="C30" s="44" t="s">
        <v>32</v>
      </c>
      <c r="D30" s="69">
        <v>23.472876989576516</v>
      </c>
      <c r="E30" s="77">
        <f t="shared" ref="E30" si="6">(D30-D29)/D29*100</f>
        <v>-52.191903601936772</v>
      </c>
    </row>
    <row r="31" spans="1:5" x14ac:dyDescent="0.35">
      <c r="A31" s="42">
        <v>15</v>
      </c>
      <c r="B31" s="40" t="s">
        <v>45</v>
      </c>
      <c r="C31" s="44" t="s">
        <v>32</v>
      </c>
      <c r="D31" s="69">
        <v>33.157430211912747</v>
      </c>
      <c r="E31" s="77"/>
    </row>
    <row r="32" spans="1:5" x14ac:dyDescent="0.35">
      <c r="A32" s="42">
        <v>15</v>
      </c>
      <c r="B32" s="43" t="s">
        <v>53</v>
      </c>
      <c r="C32" s="44" t="s">
        <v>32</v>
      </c>
      <c r="D32" s="69">
        <v>42.168806592553175</v>
      </c>
      <c r="E32" s="77">
        <f t="shared" ref="E32" si="7">(D32-D31)/D31*100</f>
        <v>27.177547605612801</v>
      </c>
    </row>
    <row r="33" spans="1:5" x14ac:dyDescent="0.35">
      <c r="A33" s="42">
        <v>16</v>
      </c>
      <c r="B33" s="40" t="s">
        <v>45</v>
      </c>
      <c r="C33" s="44" t="s">
        <v>32</v>
      </c>
      <c r="D33" s="69">
        <v>18.428352976413265</v>
      </c>
      <c r="E33" s="77"/>
    </row>
    <row r="34" spans="1:5" x14ac:dyDescent="0.35">
      <c r="A34" s="42">
        <v>16</v>
      </c>
      <c r="B34" s="43" t="s">
        <v>53</v>
      </c>
      <c r="C34" s="44" t="s">
        <v>32</v>
      </c>
      <c r="D34" s="69">
        <v>13.051900016253022</v>
      </c>
      <c r="E34" s="77">
        <f t="shared" ref="E34" si="8">(D34-D33)/D33*100</f>
        <v>-29.174896785630537</v>
      </c>
    </row>
    <row r="35" spans="1:5" x14ac:dyDescent="0.35">
      <c r="A35" s="42">
        <v>17</v>
      </c>
      <c r="B35" s="40" t="s">
        <v>45</v>
      </c>
      <c r="C35" s="44" t="s">
        <v>32</v>
      </c>
      <c r="D35" s="69">
        <v>45.881532312383321</v>
      </c>
      <c r="E35" s="77"/>
    </row>
    <row r="36" spans="1:5" x14ac:dyDescent="0.35">
      <c r="A36" s="42">
        <v>17</v>
      </c>
      <c r="B36" s="43" t="s">
        <v>53</v>
      </c>
      <c r="C36" s="44" t="s">
        <v>32</v>
      </c>
      <c r="D36" s="69">
        <v>69.425188721498202</v>
      </c>
      <c r="E36" s="77">
        <f t="shared" ref="E36" si="9">(D36-D35)/D35*100</f>
        <v>51.314015078699761</v>
      </c>
    </row>
    <row r="37" spans="1:5" x14ac:dyDescent="0.35">
      <c r="A37" s="42">
        <v>18</v>
      </c>
      <c r="B37" s="40" t="s">
        <v>45</v>
      </c>
      <c r="C37" s="44" t="s">
        <v>32</v>
      </c>
      <c r="D37" s="69">
        <v>23.363512739989357</v>
      </c>
      <c r="E37" s="77"/>
    </row>
    <row r="38" spans="1:5" ht="15" thickBot="1" x14ac:dyDescent="0.4">
      <c r="A38" s="45">
        <v>18</v>
      </c>
      <c r="B38" s="46" t="s">
        <v>53</v>
      </c>
      <c r="C38" s="47" t="s">
        <v>32</v>
      </c>
      <c r="D38" s="70">
        <v>21.073532285431273</v>
      </c>
      <c r="E38" s="81">
        <f t="shared" ref="E38" si="10">(D38-D37)/D37*100</f>
        <v>-9.8015246253553165</v>
      </c>
    </row>
    <row r="39" spans="1:5" x14ac:dyDescent="0.35">
      <c r="A39" s="33"/>
      <c r="B39" s="33"/>
      <c r="C39" s="33"/>
      <c r="D39" s="33"/>
    </row>
    <row r="40" spans="1:5" x14ac:dyDescent="0.35">
      <c r="A40" s="33" t="s">
        <v>90</v>
      </c>
    </row>
    <row r="41" spans="1:5" x14ac:dyDescent="0.35">
      <c r="A41" s="84" t="s">
        <v>91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E21" sqref="E21"/>
    </sheetView>
  </sheetViews>
  <sheetFormatPr defaultRowHeight="14.5" x14ac:dyDescent="0.35"/>
  <cols>
    <col min="1" max="1" width="13.36328125" customWidth="1"/>
    <col min="3" max="5" width="13.90625" style="33" customWidth="1"/>
    <col min="6" max="6" width="2.7265625" style="33" customWidth="1"/>
    <col min="7" max="7" width="13.90625" style="91" customWidth="1"/>
    <col min="8" max="8" width="12.90625" style="91" customWidth="1"/>
  </cols>
  <sheetData>
    <row r="1" spans="1:11" ht="16.5" x14ac:dyDescent="0.45">
      <c r="A1" t="s">
        <v>88</v>
      </c>
    </row>
    <row r="2" spans="1:11" s="33" customFormat="1" x14ac:dyDescent="0.35">
      <c r="G2" s="91"/>
      <c r="H2" s="91"/>
    </row>
    <row r="3" spans="1:11" s="33" customFormat="1" ht="15" thickBot="1" x14ac:dyDescent="0.4">
      <c r="G3" s="95" t="s">
        <v>86</v>
      </c>
      <c r="H3" s="95"/>
    </row>
    <row r="4" spans="1:11" ht="32" x14ac:dyDescent="0.45">
      <c r="B4" t="s">
        <v>18</v>
      </c>
      <c r="C4" s="112" t="s">
        <v>87</v>
      </c>
      <c r="D4" s="112" t="s">
        <v>83</v>
      </c>
      <c r="E4" s="33" t="s">
        <v>75</v>
      </c>
      <c r="G4" s="91" t="s">
        <v>84</v>
      </c>
      <c r="H4" s="91" t="s">
        <v>85</v>
      </c>
    </row>
    <row r="5" spans="1:11" x14ac:dyDescent="0.35">
      <c r="A5" t="s">
        <v>28</v>
      </c>
      <c r="B5">
        <v>1</v>
      </c>
      <c r="C5" s="99" t="s">
        <v>65</v>
      </c>
      <c r="D5" s="99" t="s">
        <v>65</v>
      </c>
      <c r="E5" s="99" t="s">
        <v>65</v>
      </c>
      <c r="F5" s="99"/>
      <c r="G5" s="99" t="s">
        <v>65</v>
      </c>
      <c r="H5" s="99" t="s">
        <v>65</v>
      </c>
    </row>
    <row r="6" spans="1:11" x14ac:dyDescent="0.35">
      <c r="A6" t="s">
        <v>28</v>
      </c>
      <c r="B6">
        <v>2</v>
      </c>
      <c r="C6" s="99" t="s">
        <v>65</v>
      </c>
      <c r="D6" s="99" t="s">
        <v>65</v>
      </c>
      <c r="E6" s="99" t="s">
        <v>65</v>
      </c>
      <c r="F6" s="99"/>
      <c r="G6" s="99" t="s">
        <v>65</v>
      </c>
      <c r="H6" s="99" t="s">
        <v>65</v>
      </c>
    </row>
    <row r="7" spans="1:11" x14ac:dyDescent="0.35">
      <c r="A7" t="s">
        <v>28</v>
      </c>
      <c r="B7">
        <v>3</v>
      </c>
      <c r="C7" s="99">
        <v>0.18859999999999999</v>
      </c>
      <c r="D7" s="99">
        <v>0.1169</v>
      </c>
      <c r="E7" s="99">
        <v>39.169771154869615</v>
      </c>
      <c r="F7" s="99"/>
      <c r="G7" s="99">
        <v>0.17589092475734308</v>
      </c>
      <c r="H7" s="99">
        <v>0.1090225297143871</v>
      </c>
    </row>
    <row r="8" spans="1:11" x14ac:dyDescent="0.35">
      <c r="A8" t="s">
        <v>28</v>
      </c>
      <c r="B8">
        <v>4</v>
      </c>
      <c r="C8" s="99">
        <v>1.359E-2</v>
      </c>
      <c r="D8" s="99">
        <v>0.12429999999999999</v>
      </c>
      <c r="E8" s="99">
        <v>37.38532110091743</v>
      </c>
      <c r="F8" s="99"/>
      <c r="G8" s="99">
        <v>1.2096821756225425E-2</v>
      </c>
      <c r="H8" s="99">
        <v>0.11064274792485802</v>
      </c>
    </row>
    <row r="9" spans="1:11" x14ac:dyDescent="0.35">
      <c r="A9" t="s">
        <v>28</v>
      </c>
      <c r="B9">
        <v>5</v>
      </c>
      <c r="C9" s="99">
        <v>1.8349999999999998E-2</v>
      </c>
      <c r="D9" s="99">
        <v>0.10050000000000001</v>
      </c>
      <c r="E9" s="99">
        <v>97.496871088861084</v>
      </c>
      <c r="F9" s="99"/>
      <c r="G9" s="99">
        <v>4.2596847249538113E-2</v>
      </c>
      <c r="H9" s="99">
        <v>0.23329608439120331</v>
      </c>
    </row>
    <row r="10" spans="1:11" x14ac:dyDescent="0.35">
      <c r="A10" t="s">
        <v>28</v>
      </c>
      <c r="B10">
        <v>6</v>
      </c>
      <c r="C10" s="99">
        <v>9.7200000000000009E-2</v>
      </c>
      <c r="D10" s="99">
        <v>0.35699999999999998</v>
      </c>
      <c r="E10" s="99">
        <v>97.372262773722667</v>
      </c>
      <c r="F10" s="99"/>
      <c r="G10" s="99">
        <v>0.22534723670490103</v>
      </c>
      <c r="H10" s="99">
        <v>0.82766423357664265</v>
      </c>
      <c r="J10" s="91"/>
      <c r="K10" s="91"/>
    </row>
    <row r="11" spans="1:11" x14ac:dyDescent="0.35">
      <c r="C11" s="99"/>
      <c r="D11" s="99"/>
      <c r="E11" s="99"/>
      <c r="F11" s="99"/>
      <c r="G11" s="99"/>
      <c r="H11" s="99"/>
      <c r="J11" s="91"/>
      <c r="K11" s="91"/>
    </row>
    <row r="12" spans="1:11" x14ac:dyDescent="0.35">
      <c r="A12" t="s">
        <v>31</v>
      </c>
      <c r="B12">
        <v>7</v>
      </c>
      <c r="C12" s="99">
        <v>3.6699999999999997E-2</v>
      </c>
      <c r="D12" s="99">
        <v>0.1038</v>
      </c>
      <c r="E12" s="99">
        <v>125.75905974534766</v>
      </c>
      <c r="F12" s="99"/>
      <c r="G12" s="99">
        <v>0.10733389517800601</v>
      </c>
      <c r="H12" s="99">
        <v>0.30357652096667642</v>
      </c>
      <c r="J12" s="91"/>
      <c r="K12" s="91"/>
    </row>
    <row r="13" spans="1:11" x14ac:dyDescent="0.35">
      <c r="A13" t="s">
        <v>31</v>
      </c>
      <c r="B13">
        <v>8</v>
      </c>
      <c r="C13" s="99">
        <v>7.039999999999999E-2</v>
      </c>
      <c r="D13" s="99">
        <v>2.878E-2</v>
      </c>
      <c r="E13" s="99">
        <v>32.325886990801585</v>
      </c>
      <c r="F13" s="99"/>
      <c r="G13" s="99">
        <v>5.172141918528253E-2</v>
      </c>
      <c r="H13" s="99">
        <v>2.11440688089834E-2</v>
      </c>
      <c r="J13" s="91"/>
      <c r="K13" s="91"/>
    </row>
    <row r="14" spans="1:11" x14ac:dyDescent="0.35">
      <c r="A14" t="s">
        <v>31</v>
      </c>
      <c r="B14">
        <v>9</v>
      </c>
      <c r="C14" s="99">
        <v>2.2859999999999998E-2</v>
      </c>
      <c r="D14" s="99">
        <v>0.12090000000000001</v>
      </c>
      <c r="E14" s="99">
        <v>113.54166666666666</v>
      </c>
      <c r="F14" s="99"/>
      <c r="G14" s="99">
        <v>6.107205882352941E-2</v>
      </c>
      <c r="H14" s="99">
        <v>0.32299264705882352</v>
      </c>
      <c r="J14" s="91"/>
      <c r="K14" s="91"/>
    </row>
    <row r="15" spans="1:11" x14ac:dyDescent="0.35">
      <c r="A15" t="s">
        <v>31</v>
      </c>
      <c r="B15">
        <v>10</v>
      </c>
      <c r="C15" s="99">
        <v>1.315E-2</v>
      </c>
      <c r="D15" s="99">
        <v>3.1199999999999999E-2</v>
      </c>
      <c r="E15" s="99">
        <v>105.60747663551405</v>
      </c>
      <c r="F15" s="99"/>
      <c r="G15" s="99">
        <v>3.2296239947837438E-2</v>
      </c>
      <c r="H15" s="99">
        <v>7.6626820256465999E-2</v>
      </c>
      <c r="J15" s="91"/>
      <c r="K15" s="91"/>
    </row>
    <row r="16" spans="1:11" x14ac:dyDescent="0.35">
      <c r="A16" t="s">
        <v>31</v>
      </c>
      <c r="B16">
        <v>11</v>
      </c>
      <c r="C16" s="99">
        <v>3.7599999999999995E-2</v>
      </c>
      <c r="D16" s="99">
        <v>2.0729999999999998E-2</v>
      </c>
      <c r="E16" s="99">
        <v>94.665153234960286</v>
      </c>
      <c r="F16" s="99"/>
      <c r="G16" s="99">
        <v>8.2776971200802463E-2</v>
      </c>
      <c r="H16" s="99">
        <v>4.56374099200169E-2</v>
      </c>
      <c r="J16" s="91"/>
      <c r="K16" s="91"/>
    </row>
    <row r="17" spans="1:11" x14ac:dyDescent="0.35">
      <c r="A17" t="s">
        <v>31</v>
      </c>
      <c r="B17">
        <v>12</v>
      </c>
      <c r="C17" s="99">
        <v>2.172E-2</v>
      </c>
      <c r="D17" s="99">
        <v>8.3499999999999991E-2</v>
      </c>
      <c r="E17" s="99">
        <v>90.749414519906324</v>
      </c>
      <c r="F17" s="99"/>
      <c r="G17" s="99">
        <v>4.5839006590055006E-2</v>
      </c>
      <c r="H17" s="99">
        <v>0.17622270028865528</v>
      </c>
      <c r="J17" s="91"/>
      <c r="K17" s="91"/>
    </row>
    <row r="18" spans="1:11" x14ac:dyDescent="0.35">
      <c r="C18" s="99"/>
      <c r="D18" s="99"/>
      <c r="E18" s="99"/>
      <c r="F18" s="99"/>
      <c r="G18" s="99"/>
      <c r="H18" s="99"/>
      <c r="J18" s="91"/>
      <c r="K18" s="91"/>
    </row>
    <row r="19" spans="1:11" x14ac:dyDescent="0.35">
      <c r="A19" t="s">
        <v>32</v>
      </c>
      <c r="B19">
        <v>13</v>
      </c>
      <c r="C19" s="99">
        <v>2.0799999999999999E-2</v>
      </c>
      <c r="D19" s="99">
        <v>6.1300000000000007E-2</v>
      </c>
      <c r="E19" s="99">
        <v>132.9652996845426</v>
      </c>
      <c r="F19" s="99"/>
      <c r="G19" s="99">
        <v>6.5074781963258499E-2</v>
      </c>
      <c r="H19" s="99">
        <v>0.1917828910744109</v>
      </c>
      <c r="J19" s="91"/>
      <c r="K19" s="91"/>
    </row>
    <row r="20" spans="1:11" x14ac:dyDescent="0.35">
      <c r="A20" t="s">
        <v>32</v>
      </c>
      <c r="B20">
        <v>14</v>
      </c>
      <c r="C20" s="99">
        <v>9.2999999999999999E-2</v>
      </c>
      <c r="D20" s="99">
        <v>0.12390000000000001</v>
      </c>
      <c r="E20" s="99">
        <v>71.843434343434353</v>
      </c>
      <c r="F20" s="99"/>
      <c r="G20" s="99">
        <v>0.15538231148696269</v>
      </c>
      <c r="H20" s="99">
        <v>0.2070093375616632</v>
      </c>
      <c r="J20" s="91"/>
      <c r="K20" s="91"/>
    </row>
    <row r="21" spans="1:11" x14ac:dyDescent="0.35">
      <c r="A21" t="s">
        <v>32</v>
      </c>
      <c r="B21">
        <v>15</v>
      </c>
      <c r="C21" s="99">
        <v>1.4670000000000001E-2</v>
      </c>
      <c r="D21" s="99">
        <v>0.43400000000000005</v>
      </c>
      <c r="E21" s="99">
        <v>174.85714285714286</v>
      </c>
      <c r="F21" s="99"/>
      <c r="G21" s="99">
        <v>5.8969064039408867E-2</v>
      </c>
      <c r="H21" s="99">
        <v>1.7445517241379311</v>
      </c>
      <c r="J21" s="91"/>
      <c r="K21" s="91"/>
    </row>
    <row r="22" spans="1:11" x14ac:dyDescent="0.35">
      <c r="A22" t="s">
        <v>32</v>
      </c>
      <c r="B22">
        <v>16</v>
      </c>
      <c r="C22" s="99">
        <v>6.1200000000000004E-2</v>
      </c>
      <c r="D22" s="99">
        <v>0.42800000000000005</v>
      </c>
      <c r="E22" s="99">
        <v>83.818770226537211</v>
      </c>
      <c r="F22" s="99"/>
      <c r="G22" s="99">
        <v>0.11658428949691085</v>
      </c>
      <c r="H22" s="99">
        <v>0.81532803765813489</v>
      </c>
      <c r="J22" s="91"/>
      <c r="K22" s="91"/>
    </row>
    <row r="23" spans="1:11" x14ac:dyDescent="0.35">
      <c r="A23" t="s">
        <v>32</v>
      </c>
      <c r="B23">
        <v>17</v>
      </c>
      <c r="C23" s="99" t="s">
        <v>65</v>
      </c>
      <c r="D23" s="99" t="s">
        <v>65</v>
      </c>
      <c r="E23" s="99" t="s">
        <v>65</v>
      </c>
      <c r="F23" s="99"/>
      <c r="G23" s="99" t="s">
        <v>65</v>
      </c>
      <c r="H23" s="99" t="s">
        <v>65</v>
      </c>
      <c r="J23" s="91"/>
      <c r="K23" s="91"/>
    </row>
    <row r="24" spans="1:11" x14ac:dyDescent="0.35">
      <c r="A24" t="s">
        <v>32</v>
      </c>
      <c r="B24">
        <v>18</v>
      </c>
      <c r="C24" s="99" t="s">
        <v>65</v>
      </c>
      <c r="D24" s="99" t="s">
        <v>65</v>
      </c>
      <c r="E24" s="99" t="s">
        <v>65</v>
      </c>
      <c r="F24" s="99"/>
      <c r="G24" s="99" t="s">
        <v>65</v>
      </c>
      <c r="H24" s="99" t="s">
        <v>65</v>
      </c>
    </row>
    <row r="26" spans="1:11" x14ac:dyDescent="0.35">
      <c r="A26" t="s">
        <v>89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Vitals</vt:lpstr>
      <vt:lpstr>PFTs</vt:lpstr>
      <vt:lpstr>Blood tests</vt:lpstr>
      <vt:lpstr>BAL counts SNP</vt:lpstr>
      <vt:lpstr>Ki SNP</vt:lpstr>
      <vt:lpstr>SUV VOI SNP</vt:lpstr>
      <vt:lpstr>Serum adiponectin</vt:lpstr>
      <vt:lpstr>Urine LTE4</vt:lpstr>
      <vt:lpstr>BALF LTB4 LTE4</vt:lpstr>
      <vt:lpstr>BALF 5-HETE 15-HETE LXA4</vt:lpstr>
    </vt:vector>
  </TitlesOfParts>
  <Company>MIR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Spayd, Katie</dc:creator>
  <cp:lastModifiedBy>Delphine Chen</cp:lastModifiedBy>
  <dcterms:created xsi:type="dcterms:W3CDTF">2015-03-12T18:40:52Z</dcterms:created>
  <dcterms:modified xsi:type="dcterms:W3CDTF">2017-06-11T00:27:01Z</dcterms:modified>
</cp:coreProperties>
</file>